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60CCB186-5C6F-43F8-A525-934862084511}" xr6:coauthVersionLast="47" xr6:coauthVersionMax="47" xr10:uidLastSave="{00000000-0000-0000-0000-000000000000}"/>
  <bookViews>
    <workbookView xWindow="-120" yWindow="-120" windowWidth="29040" windowHeight="1572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1">ACT!$A$1:$E$215</definedName>
    <definedName name="_xlnm.Print_Area" localSheetId="6">Conciliacion_Eg!$A$1:$C$44</definedName>
    <definedName name="_xlnm.Print_Area" localSheetId="4">EFE!$A$1:$E$150</definedName>
    <definedName name="_xlnm.Print_Area" localSheetId="2">ESF!$A$1:$J$174</definedName>
    <definedName name="_xlnm.Print_Area" localSheetId="7">Memoria!$A$1:$J$61</definedName>
    <definedName name="_xlnm.Print_Area" localSheetId="3">VHP!$A$1:$E$32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<sst xmlns="http://schemas.openxmlformats.org/spreadsheetml/2006/main" count="860" uniqueCount="592">
  <si>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</si>
  <si>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</si>
  <si>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</si>
  <si>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</si>
  <si>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</si>
  <si>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</si>
  <si>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</si>
  <si>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</si>
  <si>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</si>
  <si>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</si>
  <si>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</si>
  <si>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</si>
  <si>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</si>
  <si>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</si>
  <si>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</si>
  <si>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</si>
  <si>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</si>
  <si>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</si>
  <si>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</si>
  <si>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</si>
  <si>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</si>
  <si>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</si>
  <si>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</si>
  <si>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</si>
  <si>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</si>
  <si>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</si>
  <si>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</si>
  <si>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</si>
  <si>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</si>
  <si>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</si>
  <si>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</si>
  <si>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</si>
  <si>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</si>
  <si>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</si>
  <si>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</si>
  <si>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</si>
  <si>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</si>
  <si>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</si>
  <si>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</si>
  <si>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</si>
  <si>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</si>
  <si>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</si>
  <si>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</si>
  <si>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</si>
  <si>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</si>
  <si>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</si>
  <si>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</si>
  <si>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</si>
  <si>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</si>
  <si>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</si>
  <si>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</si>
  <si>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</si>
  <si>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</si>
  <si>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</si>
  <si>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</si>
  <si>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</si>
  <si>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</si>
  <si>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</si>
  <si>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</si>
  <si>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</si>
  <si>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</si>
  <si>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</si>
  <si>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</si>
  <si>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</si>
  <si>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</si>
  <si>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</si>
  <si>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</si>
  <si>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</si>
  <si>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</si>
  <si>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</si>
  <si>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</si>
  <si>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</si>
  <si>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</si>
  <si>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</si>
  <si>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</si>
  <si>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</si>
  <si>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</si>
  <si>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</si>
  <si>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</si>
  <si>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</si>
  <si>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</si>
  <si>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</si>
  <si>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</si>
  <si>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</si>
  <si>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</si>
  <si>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</si>
  <si>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</si>
  <si>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</si>
  <si>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</si>
  <si>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</si>
  <si>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</si>
  <si>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</si>
  <si>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</si>
  <si>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</si>
  <si>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</si>
  <si>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</si>
  <si>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</si>
  <si>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</si>
  <si>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</si>
  <si>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</si>
  <si>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</si>
  <si>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</si>
  <si>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</si>
  <si>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</si>
  <si>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</si>
  <si>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</si>
  <si>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</si>
  <si>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</si>
  <si>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</si>
  <si>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</si>
  <si>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</si>
  <si>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</si>
  <si>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</si>
  <si>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</si>
  <si>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</si>
  <si>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</si>
  <si>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</si>
  <si>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</si>
  <si>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</si>
  <si>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</si>
  <si>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</si>
  <si>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</si>
  <si>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</si>
  <si>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</si>
  <si>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</si>
  <si>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</si>
  <si>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</si>
  <si>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</si>
  <si>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</si>
  <si>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</si>
  <si>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</si>
  <si>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</si>
  <si>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</si>
  <si>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</si>
  <si>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</si>
  <si>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</si>
  <si>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</si>
  <si>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</si>
  <si>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</si>
  <si>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</si>
  <si>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</si>
  <si>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</si>
  <si>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</si>
  <si>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</si>
  <si>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</si>
  <si>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</si>
  <si>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</si>
  <si>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</si>
  <si>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</si>
  <si>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</si>
  <si>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</si>
  <si>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</si>
  <si>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</si>
  <si>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</si>
  <si>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</si>
  <si>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</si>
  <si>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</si>
  <si>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</si>
  <si>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</si>
  <si>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</si>
  <si>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</si>
  <si>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</si>
  <si>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</si>
  <si>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</si>
  <si>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</si>
  <si>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</si>
  <si>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</si>
  <si>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</si>
  <si>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</si>
  <si>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</si>
  <si>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</si>
  <si>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</si>
  <si>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</si>
  <si>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</si>
  <si>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</si>
  <si>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</si>
  <si>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</si>
  <si>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</si>
  <si>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</si>
  <si>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</si>
  <si>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</si>
  <si>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</si>
  <si>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</si>
  <si>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</si>
  <si>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</si>
  <si>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</si>
  <si>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</si>
  <si>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</si>
  <si>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</si>
  <si>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</si>
  <si>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</si>
  <si>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</si>
  <si>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</si>
  <si>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</si>
  <si>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</si>
  <si>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</si>
  <si>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</si>
  <si>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</si>
  <si>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</si>
  <si>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</si>
  <si>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</si>
  <si>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</si>
  <si>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</si>
  <si>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</si>
  <si>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</si>
  <si>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</si>
  <si>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</si>
  <si>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</si>
  <si>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</si>
  <si>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</si>
  <si>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</si>
  <si>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</si>
  <si>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</si>
  <si>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</si>
  <si>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</si>
  <si>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</si>
  <si>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</si>
  <si>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</si>
  <si>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</si>
  <si>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</si>
  <si>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</si>
  <si>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</si>
  <si>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</si>
  <si>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</si>
  <si>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</si>
  <si>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</si>
  <si>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</si>
  <si>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</si>
  <si>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</si>
  <si>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</si>
  <si>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</si>
  <si>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</si>
  <si>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</si>
  <si>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</si>
  <si>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</si>
  <si>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</si>
  <si>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</si>
  <si>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</si>
  <si>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</si>
  <si>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</si>
  <si>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</si>
  <si>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</si>
  <si>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</si>
  <si>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</si>
  <si>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</si>
  <si>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</si>
  <si>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</si>
  <si>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</si>
  <si>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</si>
  <si>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</si>
  <si>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</si>
  <si>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</si>
  <si>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</si>
  <si>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</si>
  <si>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</si>
  <si>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</si>
  <si>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</si>
  <si>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</si>
  <si>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</si>
  <si>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</si>
  <si>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</si>
  <si>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</si>
  <si>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</si>
  <si>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</si>
  <si>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</si>
  <si>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</si>
  <si>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</si>
  <si>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</si>
  <si>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</si>
  <si>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</si>
  <si>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</si>
  <si>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</si>
  <si>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</si>
  <si>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</si>
  <si>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</si>
  <si>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</si>
  <si>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</si>
  <si>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</si>
  <si>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</si>
  <si>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</si>
  <si>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</si>
  <si>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</si>
  <si>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</si>
  <si>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</si>
  <si>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</si>
  <si>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</si>
  <si>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</si>
  <si>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</si>
  <si>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</si>
  <si>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</si>
  <si>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</si>
  <si>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</si>
  <si>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</si>
  <si>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</si>
  <si>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</si>
  <si>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</si>
  <si>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</si>
  <si>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</si>
  <si>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</si>
  <si>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</si>
  <si>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</si>
  <si>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</si>
  <si>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</si>
  <si>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</si>
  <si>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</si>
  <si>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</si>
  <si>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</si>
  <si>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</si>
  <si>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</si>
  <si>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</si>
  <si>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</si>
  <si>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</si>
  <si>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</si>
  <si>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</si>
  <si>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</si>
  <si>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</si>
  <si>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</si>
  <si>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</si>
  <si>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</si>
  <si>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</si>
  <si>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</si>
  <si>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</si>
  <si>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</si>
  <si>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</si>
  <si>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</si>
  <si>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</si>
  <si>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</si>
  <si>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</si>
  <si>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</si>
  <si>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</si>
  <si>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</si>
  <si>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</si>
  <si>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</si>
  <si>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</si>
  <si>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</si>
  <si>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</si>
  <si>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</si>
  <si>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</si>
  <si>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</si>
  <si>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</si>
  <si>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</si>
  <si>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</si>
  <si>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</si>
  <si>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</si>
  <si>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</si>
  <si>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</si>
  <si>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</si>
  <si>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</si>
  <si>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</si>
  <si>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</si>
  <si>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</si>
  <si>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</si>
  <si>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</si>
  <si>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</si>
  <si>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</si>
  <si>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</si>
  <si>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</si>
  <si>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</si>
  <si>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</si>
  <si>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</si>
  <si>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</si>
  <si>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</si>
  <si>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</si>
  <si>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</si>
  <si>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</si>
  <si>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</si>
  <si>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</si>
  <si>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</si>
  <si>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</si>
  <si>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</si>
  <si>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</si>
  <si>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</si>
  <si>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</si>
  <si>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</si>
  <si>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</si>
  <si>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</si>
  <si>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</si>
  <si>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</si>
  <si>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</si>
  <si>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</si>
  <si>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</si>
  <si>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</si>
  <si>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</si>
  <si>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</si>
  <si>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</si>
  <si>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</si>
  <si>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</si>
  <si>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</si>
  <si>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</si>
  <si>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</si>
  <si>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</si>
  <si>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</si>
  <si>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</si>
  <si>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</si>
  <si>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</si>
  <si>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</si>
  <si>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</si>
  <si>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</si>
  <si>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</si>
  <si>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</si>
  <si>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</si>
  <si>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</si>
  <si>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</si>
  <si>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</si>
  <si>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</si>
  <si>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</si>
  <si>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</si>
  <si>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</si>
  <si>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</si>
  <si>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</si>
  <si>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</si>
  <si>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</si>
  <si>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</si>
  <si>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</si>
  <si>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</si>
  <si>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</si>
  <si>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</si>
  <si>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</si>
  <si>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</si>
  <si>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</si>
  <si>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</si>
  <si>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</si>
  <si>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</si>
  <si>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</si>
  <si>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</si>
  <si>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</si>
  <si>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</si>
  <si>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</si>
  <si>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</si>
  <si>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</si>
  <si>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</si>
  <si>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</si>
  <si>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</si>
  <si>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</si>
  <si>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</si>
  <si>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</si>
  <si>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</si>
  <si>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</si>
  <si>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</si>
  <si>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</si>
  <si>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</si>
  <si>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</si>
  <si>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</si>
  <si>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</si>
  <si>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</si>
  <si>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</si>
  <si>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</si>
  <si>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</si>
  <si>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</si>
  <si>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</si>
  <si>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</si>
  <si>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</si>
  <si>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</si>
  <si>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</si>
  <si>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</si>
  <si>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</si>
  <si>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</si>
  <si>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</si>
  <si>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</si>
  <si>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</si>
  <si>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</si>
  <si>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</si>
  <si>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</si>
  <si>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</si>
  <si>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</si>
  <si>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</si>
  <si>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</si>
  <si>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</si>
  <si>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</si>
  <si>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</si>
  <si>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</si>
  <si>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</si>
  <si>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</si>
  <si>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</si>
  <si>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</si>
  <si>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</si>
  <si>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</si>
  <si>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</si>
  <si>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</si>
  <si>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</si>
  <si>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</si>
  <si>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</si>
  <si>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</si>
  <si>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</si>
  <si>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</si>
  <si>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</si>
  <si>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</si>
  <si>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</si>
  <si>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</si>
  <si>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</si>
  <si>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</si>
  <si>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</si>
  <si>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</si>
  <si>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</si>
  <si>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</si>
  <si>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</si>
  <si>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</si>
  <si>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</si>
  <si>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</si>
  <si>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</si>
  <si>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</si>
  <si>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</si>
  <si>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</si>
  <si>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</si>
  <si>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</si>
  <si>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</si>
  <si>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</si>
  <si>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</si>
  <si>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</si>
  <si>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</si>
  <si>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</si>
  <si>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</si>
  <si>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</si>
  <si>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</si>
  <si>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</si>
  <si>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</si>
  <si>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</si>
  <si>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</si>
  <si>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</si>
  <si>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</si>
  <si>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</si>
  <si>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</si>
  <si>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</si>
  <si>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</si>
  <si>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</si>
  <si>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</si>
  <si>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</si>
  <si>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</si>
  <si>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</si>
  <si>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</si>
  <si>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</si>
  <si>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</si>
  <si>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</si>
  <si>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</si>
  <si>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</si>
  <si>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</si>
  <si>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</si>
  <si>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</si>
  <si>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</si>
  <si>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</si>
  <si>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</si>
  <si>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</si>
  <si>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</si>
  <si>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</si>
  <si>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</si>
  <si>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</si>
  <si>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</si>
  <si>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</si>
  <si>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</si>
  <si>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</si>
  <si>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</si>
  <si>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</si>
  <si>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</si>
  <si>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</si>
  <si>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</si>
  <si>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</si>
  <si>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</si>
  <si>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</si>
  <si>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</si>
  <si>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</si>
  <si>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</si>
  <si>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</si>
  <si>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</si>
  <si>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</si>
  <si>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</si>
  <si>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</si>
  <si>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</si>
  <si>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</si>
  <si>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</si>
  <si>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</si>
  <si>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</si>
  <si>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</si>
  <si>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</si>
  <si>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</si>
  <si>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</si>
  <si>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</si>
  <si>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</si>
  <si>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</si>
  <si>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</si>
  <si>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</si>
  <si>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</si>
  <si>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</si>
  <si>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</si>
  <si>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</si>
  <si>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</si>
  <si>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</si>
  <si>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</si>
  <si>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</si>
  <si>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</si>
  <si>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AVANZADO DE BACHILLERATO Y EDUCACION SUPERIOR EN EL ESTADO DE GTO.</t>
  </si>
  <si>
    <t>Del 1 de Enero al 30 de Junio de 2026</t>
  </si>
  <si>
    <t>Contrato en recisión  no hemos recibido la resolución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</si>
</sst>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</cellStyleXfs>
  <cellXfs count="209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9" fillId="0" borderId="0" xfId="8" applyFont="1" applyAlignment="1">
      <alignment wrapText="1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39">
    <cellStyle name="Hipervínculo" xfId="11" builtinId="8"/>
    <cellStyle name="Millares" xfId="18" builtinId="3"/>
    <cellStyle name="Millares 11" xfId="31" xr:uid="{76774173-699C-4C76-9314-EBB12F7005BF}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2 3" xfId="33" xr:uid="{84C9D4D2-76FE-4D78-B02A-3C68721C53C0}"/>
    <cellStyle name="Millares 2 2 38 2" xfId="28" xr:uid="{C34032E8-0380-4B1E-B475-0CE8AD086B85}"/>
    <cellStyle name="Millares 2 3" xfId="16" xr:uid="{00000000-0005-0000-0000-000005000000}"/>
    <cellStyle name="Millares 2 3 2" xfId="22" xr:uid="{00000000-0005-0000-0000-000006000000}"/>
    <cellStyle name="Millares 2 3 3" xfId="34" xr:uid="{E00878C6-7A72-4811-8600-82E7BC14EDBC}"/>
    <cellStyle name="Millares 2 4" xfId="20" xr:uid="{00000000-0005-0000-0000-000007000000}"/>
    <cellStyle name="Millares 2 4 2" xfId="32" xr:uid="{C9DCE538-22CE-4E71-8124-3CE4BC89B09D}"/>
    <cellStyle name="Millares 3" xfId="19" xr:uid="{00000000-0005-0000-0000-000008000000}"/>
    <cellStyle name="Millares 3 2" xfId="25" xr:uid="{00000000-0005-0000-0000-000009000000}"/>
    <cellStyle name="Millares 3 3" xfId="37" xr:uid="{3FF5CA99-46CC-40DB-B014-DAED83756673}"/>
    <cellStyle name="Millares 3 39 2" xfId="27" xr:uid="{AD335062-89FD-45EB-BEC1-C69F010CE073}"/>
    <cellStyle name="Millares 4" xfId="17" xr:uid="{00000000-0005-0000-0000-00000A000000}"/>
    <cellStyle name="Millares 4 2" xfId="23" xr:uid="{00000000-0005-0000-0000-00000B000000}"/>
    <cellStyle name="Millares 4 3" xfId="35" xr:uid="{FAED701D-92FE-4F8E-93EF-7BB83444E08D}"/>
    <cellStyle name="Millares 5" xfId="24" xr:uid="{00000000-0005-0000-0000-00000C000000}"/>
    <cellStyle name="Millares 5 2" xfId="36" xr:uid="{385B9777-2438-408D-B9D5-D6DF1B71EF98}"/>
    <cellStyle name="Normal" xfId="0" builtinId="0"/>
    <cellStyle name="Normal 2" xfId="2" xr:uid="{00000000-0005-0000-0000-00000E000000}"/>
    <cellStyle name="Normal 2 18 2" xfId="30" xr:uid="{BB28FB95-5102-4B14-A675-F15640BA9C8F}"/>
    <cellStyle name="Normal 2 2" xfId="3" xr:uid="{00000000-0005-0000-0000-00000F000000}"/>
    <cellStyle name="Normal 2 3" xfId="9" xr:uid="{00000000-0005-0000-0000-000010000000}"/>
    <cellStyle name="Normal 2 31" xfId="29" xr:uid="{07DDEC47-57D9-49F7-9A45-DC14A20D9373}"/>
    <cellStyle name="Normal 3" xfId="8" xr:uid="{00000000-0005-0000-0000-000011000000}"/>
    <cellStyle name="Normal 3 11" xfId="26" xr:uid="{B2ACE8BC-E68E-4A32-BAF7-8E6DFB331885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Normal 6" xfId="38" xr:uid="{38E4CBF6-918D-4FBC-850D-D693DD9748F2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L48" sqref="L48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1" t="s">
        <v>589</v>
      </c>
      <c r="B1" s="172"/>
      <c r="C1" s="87" t="s">
        <v>486</v>
      </c>
      <c r="D1" s="88">
        <v>2026</v>
      </c>
    </row>
    <row r="2" spans="1:5" ht="16.149999999999999" customHeight="1" x14ac:dyDescent="0.2">
      <c r="A2" s="173" t="s">
        <v>485</v>
      </c>
      <c r="B2" s="174"/>
      <c r="C2" s="155" t="s">
        <v>487</v>
      </c>
      <c r="D2" s="89" t="s">
        <v>489</v>
      </c>
    </row>
    <row r="3" spans="1:5" ht="16.149999999999999" customHeight="1" x14ac:dyDescent="0.2">
      <c r="A3" s="173" t="s">
        <v>590</v>
      </c>
      <c r="B3" s="174"/>
      <c r="C3" s="155" t="s">
        <v>488</v>
      </c>
      <c r="D3" s="90">
        <v>2</v>
      </c>
    </row>
    <row r="4" spans="1:5" ht="16.149999999999999" customHeight="1" x14ac:dyDescent="0.2">
      <c r="A4" s="173" t="s">
        <v>504</v>
      </c>
      <c r="B4" s="174"/>
      <c r="C4" s="156"/>
      <c r="D4" s="89"/>
    </row>
    <row r="5" spans="1:5" ht="15" customHeight="1" x14ac:dyDescent="0.2">
      <c r="A5" s="157" t="s">
        <v>29</v>
      </c>
      <c r="B5" s="165" t="s">
        <v>30</v>
      </c>
      <c r="C5" s="165"/>
      <c r="D5" s="166"/>
    </row>
    <row r="6" spans="1:5" x14ac:dyDescent="0.2">
      <c r="A6" s="158"/>
      <c r="B6" s="167"/>
      <c r="C6" s="167"/>
      <c r="D6" s="168"/>
      <c r="E6" s="151"/>
    </row>
    <row r="7" spans="1:5" x14ac:dyDescent="0.2">
      <c r="A7" s="158"/>
      <c r="B7" s="169" t="s">
        <v>33</v>
      </c>
      <c r="C7" s="169"/>
      <c r="D7" s="170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172" zoomScaleNormal="100" zoomScaleSheetLayoutView="96" workbookViewId="0">
      <selection activeCell="G214" sqref="G214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3" width="24.7109375" style="4" customWidth="1"/>
    <col min="4" max="4" width="24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6" t="s">
        <v>589</v>
      </c>
      <c r="B1" s="176"/>
      <c r="C1" s="176"/>
      <c r="D1" s="2" t="s">
        <v>486</v>
      </c>
      <c r="E1" s="8">
        <v>2026</v>
      </c>
    </row>
    <row r="2" spans="1:5" s="3" customFormat="1" ht="18.95" customHeight="1" x14ac:dyDescent="0.25">
      <c r="A2" s="176" t="s">
        <v>491</v>
      </c>
      <c r="B2" s="176"/>
      <c r="C2" s="176"/>
      <c r="D2" s="2" t="s">
        <v>487</v>
      </c>
      <c r="E2" s="8" t="s">
        <v>489</v>
      </c>
    </row>
    <row r="3" spans="1:5" s="3" customFormat="1" ht="18.95" customHeight="1" x14ac:dyDescent="0.25">
      <c r="A3" s="176" t="s">
        <v>590</v>
      </c>
      <c r="B3" s="176"/>
      <c r="C3" s="176"/>
      <c r="D3" s="2" t="s">
        <v>488</v>
      </c>
      <c r="E3" s="8">
        <v>2</v>
      </c>
    </row>
    <row r="4" spans="1:5" s="3" customFormat="1" ht="18.95" customHeight="1" x14ac:dyDescent="0.25">
      <c r="A4" s="176" t="s">
        <v>504</v>
      </c>
      <c r="B4" s="176"/>
      <c r="C4" s="176"/>
      <c r="D4" s="2"/>
      <c r="E4" s="8"/>
    </row>
    <row r="5" spans="1:5" x14ac:dyDescent="0.2">
      <c r="A5" s="177" t="s">
        <v>113</v>
      </c>
      <c r="B5" s="177"/>
      <c r="C5" s="177"/>
      <c r="D5" s="177"/>
      <c r="E5" s="177"/>
    </row>
    <row r="7" spans="1:5" x14ac:dyDescent="0.2">
      <c r="A7" s="175" t="s">
        <v>539</v>
      </c>
      <c r="B7" s="175"/>
      <c r="C7" s="175"/>
      <c r="D7" s="175"/>
      <c r="E7" s="175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585766634.5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80132964.5</v>
      </c>
      <c r="D10" s="95">
        <f>C10/$C$9</f>
        <v>0.13680015176760635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80132964.5</v>
      </c>
      <c r="D48" s="95">
        <f t="shared" si="0"/>
        <v>0.13680015176760635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80132964.5</v>
      </c>
      <c r="D51" s="29">
        <f t="shared" si="0"/>
        <v>0.13680015176760635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495915166.88999999</v>
      </c>
      <c r="D57" s="95">
        <f t="shared" si="0"/>
        <v>0.84660876479129676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7692628.6900000004</v>
      </c>
      <c r="D58" s="95">
        <f t="shared" si="0"/>
        <v>1.3132582562621191E-2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7692628.6900000004</v>
      </c>
      <c r="D60" s="29">
        <f t="shared" si="0"/>
        <v>1.3132582562621191E-2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488222538.19999999</v>
      </c>
      <c r="D64" s="95">
        <f t="shared" si="0"/>
        <v>0.83347618222867559</v>
      </c>
      <c r="E64" s="24"/>
    </row>
    <row r="65" spans="1:5" x14ac:dyDescent="0.2">
      <c r="A65" s="25">
        <v>4221</v>
      </c>
      <c r="B65" s="26" t="s">
        <v>250</v>
      </c>
      <c r="C65" s="123">
        <v>488222538.19999999</v>
      </c>
      <c r="D65" s="29">
        <f t="shared" si="0"/>
        <v>0.83347618222867559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9718503.1099999994</v>
      </c>
      <c r="D69" s="95">
        <f t="shared" si="0"/>
        <v>1.6591083441096881E-2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9718503.1099999994</v>
      </c>
      <c r="D83" s="95">
        <f t="shared" si="1"/>
        <v>1.6591083441096881E-2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9718503.1099999994</v>
      </c>
      <c r="D90" s="29">
        <f t="shared" si="1"/>
        <v>1.6591083441096881E-2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5" t="s">
        <v>538</v>
      </c>
      <c r="B92" s="175"/>
      <c r="C92" s="175"/>
      <c r="D92" s="175"/>
      <c r="E92" s="175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533143720.70999992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480957063.17999995</v>
      </c>
      <c r="D95" s="95">
        <f>C95/$C$94</f>
        <v>0.90211521677400275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421206572.63999999</v>
      </c>
      <c r="D96" s="95">
        <f t="shared" ref="D96:D159" si="2">C96/$C$94</f>
        <v>0.79004320275791562</v>
      </c>
      <c r="E96" s="26"/>
    </row>
    <row r="97" spans="1:5" x14ac:dyDescent="0.2">
      <c r="A97" s="28">
        <v>5111</v>
      </c>
      <c r="B97" s="26" t="s">
        <v>274</v>
      </c>
      <c r="C97" s="123">
        <v>302968166.81999999</v>
      </c>
      <c r="D97" s="29">
        <f t="shared" si="2"/>
        <v>0.56826734527892442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869887.62</v>
      </c>
      <c r="D99" s="29">
        <f t="shared" si="2"/>
        <v>1.6316193668032897E-3</v>
      </c>
      <c r="E99" s="26"/>
    </row>
    <row r="100" spans="1:5" x14ac:dyDescent="0.2">
      <c r="A100" s="28">
        <v>5114</v>
      </c>
      <c r="B100" s="26" t="s">
        <v>277</v>
      </c>
      <c r="C100" s="123">
        <v>80561688.010000005</v>
      </c>
      <c r="D100" s="29">
        <f t="shared" si="2"/>
        <v>0.15110688709362294</v>
      </c>
      <c r="E100" s="26"/>
    </row>
    <row r="101" spans="1:5" x14ac:dyDescent="0.2">
      <c r="A101" s="28">
        <v>5115</v>
      </c>
      <c r="B101" s="26" t="s">
        <v>278</v>
      </c>
      <c r="C101" s="123">
        <v>36806830.189999998</v>
      </c>
      <c r="D101" s="29">
        <f t="shared" si="2"/>
        <v>6.903735101856491E-2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6194378.9499999993</v>
      </c>
      <c r="D103" s="95">
        <f t="shared" si="2"/>
        <v>1.1618591215424615E-2</v>
      </c>
      <c r="E103" s="26"/>
    </row>
    <row r="104" spans="1:5" x14ac:dyDescent="0.2">
      <c r="A104" s="28">
        <v>5121</v>
      </c>
      <c r="B104" s="26" t="s">
        <v>281</v>
      </c>
      <c r="C104" s="123">
        <v>783832.67</v>
      </c>
      <c r="D104" s="29">
        <f t="shared" si="2"/>
        <v>1.4702089503298506E-3</v>
      </c>
      <c r="E104" s="26"/>
    </row>
    <row r="105" spans="1:5" x14ac:dyDescent="0.2">
      <c r="A105" s="28">
        <v>5122</v>
      </c>
      <c r="B105" s="26" t="s">
        <v>282</v>
      </c>
      <c r="C105" s="123">
        <v>876745.1</v>
      </c>
      <c r="D105" s="29">
        <f t="shared" si="2"/>
        <v>1.6444817146723928E-3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465529.04</v>
      </c>
      <c r="D107" s="29">
        <f t="shared" si="2"/>
        <v>8.7317738522746564E-4</v>
      </c>
      <c r="E107" s="26"/>
    </row>
    <row r="108" spans="1:5" x14ac:dyDescent="0.2">
      <c r="A108" s="28">
        <v>5125</v>
      </c>
      <c r="B108" s="26" t="s">
        <v>285</v>
      </c>
      <c r="C108" s="123">
        <v>658369.81999999995</v>
      </c>
      <c r="D108" s="29">
        <f t="shared" si="2"/>
        <v>1.2348824424364101E-3</v>
      </c>
      <c r="E108" s="26"/>
    </row>
    <row r="109" spans="1:5" x14ac:dyDescent="0.2">
      <c r="A109" s="28">
        <v>5126</v>
      </c>
      <c r="B109" s="26" t="s">
        <v>286</v>
      </c>
      <c r="C109" s="123">
        <v>1332246.76</v>
      </c>
      <c r="D109" s="29">
        <f t="shared" si="2"/>
        <v>2.4988510757020937E-3</v>
      </c>
      <c r="E109" s="26"/>
    </row>
    <row r="110" spans="1:5" x14ac:dyDescent="0.2">
      <c r="A110" s="28">
        <v>5127</v>
      </c>
      <c r="B110" s="26" t="s">
        <v>287</v>
      </c>
      <c r="C110" s="123">
        <v>1225284.1499999999</v>
      </c>
      <c r="D110" s="29">
        <f t="shared" si="2"/>
        <v>2.2982248545819137E-3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852371.41</v>
      </c>
      <c r="D112" s="29">
        <f t="shared" si="2"/>
        <v>1.5987647924744892E-3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53556111.590000004</v>
      </c>
      <c r="D113" s="95">
        <f t="shared" si="2"/>
        <v>0.10045342280066261</v>
      </c>
      <c r="E113" s="26"/>
    </row>
    <row r="114" spans="1:5" x14ac:dyDescent="0.2">
      <c r="A114" s="28">
        <v>5131</v>
      </c>
      <c r="B114" s="26" t="s">
        <v>291</v>
      </c>
      <c r="C114" s="123">
        <v>6014482.6799999997</v>
      </c>
      <c r="D114" s="29">
        <f t="shared" si="2"/>
        <v>1.128116574643395E-2</v>
      </c>
      <c r="E114" s="26"/>
    </row>
    <row r="115" spans="1:5" x14ac:dyDescent="0.2">
      <c r="A115" s="28">
        <v>5132</v>
      </c>
      <c r="B115" s="26" t="s">
        <v>292</v>
      </c>
      <c r="C115" s="123">
        <v>4296539.24</v>
      </c>
      <c r="D115" s="29">
        <f t="shared" si="2"/>
        <v>8.0588761962312877E-3</v>
      </c>
      <c r="E115" s="26"/>
    </row>
    <row r="116" spans="1:5" x14ac:dyDescent="0.2">
      <c r="A116" s="28">
        <v>5133</v>
      </c>
      <c r="B116" s="26" t="s">
        <v>293</v>
      </c>
      <c r="C116" s="123">
        <v>15079986.66</v>
      </c>
      <c r="D116" s="29">
        <f t="shared" si="2"/>
        <v>2.8285030985486671E-2</v>
      </c>
      <c r="E116" s="26"/>
    </row>
    <row r="117" spans="1:5" x14ac:dyDescent="0.2">
      <c r="A117" s="28">
        <v>5134</v>
      </c>
      <c r="B117" s="26" t="s">
        <v>294</v>
      </c>
      <c r="C117" s="123">
        <v>2125352.2000000002</v>
      </c>
      <c r="D117" s="29">
        <f t="shared" si="2"/>
        <v>3.9864526532725902E-3</v>
      </c>
      <c r="E117" s="26"/>
    </row>
    <row r="118" spans="1:5" x14ac:dyDescent="0.2">
      <c r="A118" s="28">
        <v>5135</v>
      </c>
      <c r="B118" s="26" t="s">
        <v>295</v>
      </c>
      <c r="C118" s="123">
        <v>10359742.85</v>
      </c>
      <c r="D118" s="29">
        <f t="shared" si="2"/>
        <v>1.9431426175673023E-2</v>
      </c>
      <c r="E118" s="26"/>
    </row>
    <row r="119" spans="1:5" x14ac:dyDescent="0.2">
      <c r="A119" s="28">
        <v>5136</v>
      </c>
      <c r="B119" s="26" t="s">
        <v>296</v>
      </c>
      <c r="C119" s="123">
        <v>1033420.83</v>
      </c>
      <c r="D119" s="29">
        <f t="shared" si="2"/>
        <v>1.9383531866862642E-3</v>
      </c>
      <c r="E119" s="26"/>
    </row>
    <row r="120" spans="1:5" x14ac:dyDescent="0.2">
      <c r="A120" s="28">
        <v>5137</v>
      </c>
      <c r="B120" s="26" t="s">
        <v>297</v>
      </c>
      <c r="C120" s="123">
        <v>634863.94999999995</v>
      </c>
      <c r="D120" s="29">
        <f t="shared" si="2"/>
        <v>1.1907932614390296E-3</v>
      </c>
      <c r="E120" s="26"/>
    </row>
    <row r="121" spans="1:5" x14ac:dyDescent="0.2">
      <c r="A121" s="28">
        <v>5138</v>
      </c>
      <c r="B121" s="26" t="s">
        <v>298</v>
      </c>
      <c r="C121" s="123">
        <v>3278878.77</v>
      </c>
      <c r="D121" s="29">
        <f t="shared" si="2"/>
        <v>6.1500841942458608E-3</v>
      </c>
      <c r="E121" s="26"/>
    </row>
    <row r="122" spans="1:5" x14ac:dyDescent="0.2">
      <c r="A122" s="28">
        <v>5139</v>
      </c>
      <c r="B122" s="26" t="s">
        <v>299</v>
      </c>
      <c r="C122" s="123">
        <v>10732844.41</v>
      </c>
      <c r="D122" s="29">
        <f t="shared" si="2"/>
        <v>2.0131240401193923E-2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3767024.44</v>
      </c>
      <c r="D123" s="95">
        <f t="shared" si="2"/>
        <v>7.0656828424863856E-3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3767024.44</v>
      </c>
      <c r="D133" s="95">
        <f t="shared" si="2"/>
        <v>7.0656828424863856E-3</v>
      </c>
      <c r="E133" s="26"/>
    </row>
    <row r="134" spans="1:5" x14ac:dyDescent="0.2">
      <c r="A134" s="28">
        <v>5241</v>
      </c>
      <c r="B134" s="26" t="s">
        <v>309</v>
      </c>
      <c r="C134" s="123">
        <v>2072024.44</v>
      </c>
      <c r="D134" s="29">
        <f t="shared" si="2"/>
        <v>3.8864275419780558E-3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1695000</v>
      </c>
      <c r="D136" s="29">
        <f t="shared" si="2"/>
        <v>3.1792553005083302E-3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48419633.090000004</v>
      </c>
      <c r="D181" s="95">
        <f t="shared" si="3"/>
        <v>9.0819100383510945E-2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48419633.090000004</v>
      </c>
      <c r="D182" s="95">
        <f t="shared" si="3"/>
        <v>9.0819100383510945E-2</v>
      </c>
      <c r="E182" s="26"/>
    </row>
    <row r="183" spans="1:5" x14ac:dyDescent="0.2">
      <c r="A183" s="28">
        <v>5511</v>
      </c>
      <c r="B183" s="26" t="s">
        <v>353</v>
      </c>
      <c r="C183" s="123">
        <v>15782.95</v>
      </c>
      <c r="D183" s="29">
        <f t="shared" si="3"/>
        <v>2.9603556014842448E-5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26672519.800000001</v>
      </c>
      <c r="D185" s="29">
        <f t="shared" si="3"/>
        <v>5.0028761033665714E-2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20425733.960000001</v>
      </c>
      <c r="D187" s="29">
        <f t="shared" si="3"/>
        <v>3.831187195227316E-2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1305596.3799999999</v>
      </c>
      <c r="D190" s="29">
        <f t="shared" si="3"/>
        <v>2.4488638415572197E-3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35433070866141736" bottom="0.35433070866141736" header="0.31496062992125984" footer="0.31496062992125984"/>
  <pageSetup scale="66" fitToHeight="3" orientation="landscape" r:id="rId1"/>
  <rowBreaks count="2" manualBreakCount="2">
    <brk id="91" max="16383" man="1"/>
    <brk id="1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C66" zoomScale="118" zoomScaleNormal="118" zoomScaleSheetLayoutView="91" workbookViewId="0">
      <selection activeCell="J103" sqref="J103"/>
    </sheetView>
  </sheetViews>
  <sheetFormatPr baseColWidth="10" defaultColWidth="9.140625" defaultRowHeight="11.25" x14ac:dyDescent="0.2"/>
  <cols>
    <col min="1" max="1" width="6.85546875" style="4" customWidth="1"/>
    <col min="2" max="2" width="64.5703125" style="4" bestFit="1" customWidth="1"/>
    <col min="3" max="3" width="14.28515625" style="4" customWidth="1"/>
    <col min="4" max="4" width="19.140625" style="4" customWidth="1"/>
    <col min="5" max="5" width="25.85546875" style="4" customWidth="1"/>
    <col min="6" max="6" width="31.5703125" style="4" customWidth="1"/>
    <col min="7" max="7" width="16.7109375" style="4" customWidth="1"/>
    <col min="8" max="8" width="26" style="4" customWidth="1"/>
    <col min="9" max="9" width="14.42578125" style="4" customWidth="1"/>
    <col min="10" max="10" width="14" style="4" customWidth="1"/>
    <col min="11" max="16384" width="9.140625" style="4"/>
  </cols>
  <sheetData>
    <row r="1" spans="1:8" s="3" customFormat="1" ht="18.95" customHeight="1" x14ac:dyDescent="0.25">
      <c r="A1" s="179" t="s">
        <v>589</v>
      </c>
      <c r="B1" s="180"/>
      <c r="C1" s="180"/>
      <c r="D1" s="180"/>
      <c r="E1" s="180"/>
      <c r="F1" s="180"/>
      <c r="G1" s="2" t="s">
        <v>486</v>
      </c>
      <c r="H1" s="8">
        <v>2026</v>
      </c>
    </row>
    <row r="2" spans="1:8" s="3" customFormat="1" ht="18.95" customHeight="1" x14ac:dyDescent="0.25">
      <c r="A2" s="179" t="s">
        <v>490</v>
      </c>
      <c r="B2" s="180"/>
      <c r="C2" s="180"/>
      <c r="D2" s="180"/>
      <c r="E2" s="180"/>
      <c r="F2" s="180"/>
      <c r="G2" s="2" t="s">
        <v>487</v>
      </c>
      <c r="H2" s="8" t="s">
        <v>489</v>
      </c>
    </row>
    <row r="3" spans="1:8" s="3" customFormat="1" ht="18.95" customHeight="1" x14ac:dyDescent="0.25">
      <c r="A3" s="179" t="s">
        <v>590</v>
      </c>
      <c r="B3" s="180"/>
      <c r="C3" s="180"/>
      <c r="D3" s="180"/>
      <c r="E3" s="180"/>
      <c r="F3" s="180"/>
      <c r="G3" s="2" t="s">
        <v>488</v>
      </c>
      <c r="H3" s="8">
        <v>2</v>
      </c>
    </row>
    <row r="4" spans="1:8" s="3" customFormat="1" ht="18.95" customHeight="1" x14ac:dyDescent="0.25">
      <c r="A4" s="179" t="s">
        <v>504</v>
      </c>
      <c r="B4" s="180"/>
      <c r="C4" s="180"/>
      <c r="D4" s="180"/>
      <c r="E4" s="180"/>
      <c r="F4" s="180"/>
      <c r="G4" s="2"/>
      <c r="H4" s="8"/>
    </row>
    <row r="5" spans="1:8" x14ac:dyDescent="0.2">
      <c r="A5" s="177" t="s">
        <v>113</v>
      </c>
      <c r="B5" s="177"/>
      <c r="C5" s="177"/>
      <c r="D5" s="177"/>
      <c r="E5" s="177"/>
      <c r="F5" s="177"/>
      <c r="G5" s="177"/>
      <c r="H5" s="177"/>
    </row>
    <row r="7" spans="1:8" x14ac:dyDescent="0.2">
      <c r="A7" s="178" t="s">
        <v>86</v>
      </c>
      <c r="B7" s="178"/>
      <c r="C7" s="178"/>
      <c r="D7" s="178"/>
      <c r="E7" s="178"/>
      <c r="F7" s="178"/>
      <c r="G7" s="178"/>
      <c r="H7" s="178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8" t="s">
        <v>87</v>
      </c>
      <c r="B13" s="178"/>
      <c r="C13" s="178"/>
      <c r="D13" s="178"/>
      <c r="E13" s="178"/>
      <c r="F13" s="178"/>
      <c r="G13" s="178"/>
      <c r="H13" s="178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4" t="str">
        <f>+IF(OR(C15&lt;&gt;0,C16&lt;&gt;0),"","SIN INFORMACIÓN QUE REVELAR")</f>
        <v>SIN INFORMACIÓN QUE REVELAR</v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8" t="s">
        <v>88</v>
      </c>
      <c r="B18" s="178"/>
      <c r="C18" s="178"/>
      <c r="D18" s="178"/>
      <c r="E18" s="178"/>
      <c r="F18" s="178"/>
      <c r="G18" s="178"/>
      <c r="H18" s="178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216668.84</v>
      </c>
      <c r="D20" s="125">
        <v>216668.84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188500</v>
      </c>
      <c r="D21" s="125">
        <v>188500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5830619.0599999996</v>
      </c>
      <c r="D24" s="125">
        <v>5830619.0599999996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ht="22.5" x14ac:dyDescent="0.2">
      <c r="A27" s="6">
        <v>1134</v>
      </c>
      <c r="B27" s="4" t="s">
        <v>130</v>
      </c>
      <c r="C27" s="125">
        <v>307196.40000000002</v>
      </c>
      <c r="D27" s="125">
        <v>307196.40000000002</v>
      </c>
      <c r="E27" s="125">
        <v>0</v>
      </c>
      <c r="F27" s="125">
        <v>0</v>
      </c>
      <c r="G27" s="125">
        <v>307196</v>
      </c>
      <c r="H27" s="164" t="s">
        <v>591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8" t="s">
        <v>477</v>
      </c>
      <c r="B30" s="178"/>
      <c r="C30" s="178"/>
      <c r="D30" s="178"/>
      <c r="E30" s="178"/>
      <c r="F30" s="178"/>
      <c r="G30" s="178"/>
      <c r="H30" s="178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8" t="s">
        <v>138</v>
      </c>
      <c r="B39" s="178"/>
      <c r="C39" s="178"/>
      <c r="D39" s="178"/>
      <c r="E39" s="178"/>
      <c r="F39" s="178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78" t="s">
        <v>93</v>
      </c>
      <c r="B44" s="178"/>
      <c r="C44" s="178"/>
      <c r="D44" s="178"/>
      <c r="E44" s="178"/>
      <c r="F44" s="178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8" t="s">
        <v>94</v>
      </c>
      <c r="B48" s="178"/>
      <c r="C48" s="178"/>
      <c r="D48" s="178"/>
      <c r="E48" s="178"/>
      <c r="F48" s="178"/>
      <c r="G48" s="178"/>
      <c r="H48" s="178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8" t="s">
        <v>98</v>
      </c>
      <c r="B54" s="178"/>
      <c r="C54" s="178"/>
      <c r="D54" s="178"/>
      <c r="E54" s="178"/>
      <c r="F54" s="178"/>
      <c r="G54" s="178"/>
      <c r="H54" s="178"/>
      <c r="I54" s="178"/>
      <c r="J54" s="178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1104750458.5</v>
      </c>
      <c r="D56" s="125">
        <f>SUM(D57:D63)</f>
        <v>26672519.800000001</v>
      </c>
      <c r="E56" s="125">
        <f>SUM(E57:E63)</f>
        <v>-461946738.63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241369343.09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857851081.34000003</v>
      </c>
      <c r="D59" s="125">
        <v>26672519.800000001</v>
      </c>
      <c r="E59" s="125">
        <v>-461946738.63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5530034.0700000003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608720842.70999992</v>
      </c>
      <c r="D64" s="125">
        <f t="shared" ref="D64:E64" si="0">SUM(D65:D72)</f>
        <v>20425733.960000001</v>
      </c>
      <c r="E64" s="125">
        <f t="shared" si="0"/>
        <v>-455711068.68000001</v>
      </c>
    </row>
    <row r="65" spans="1:9" x14ac:dyDescent="0.2">
      <c r="A65" s="6">
        <v>1241</v>
      </c>
      <c r="B65" s="4" t="s">
        <v>153</v>
      </c>
      <c r="C65" s="125">
        <v>344221838.08999997</v>
      </c>
      <c r="D65" s="125">
        <v>13033989.58</v>
      </c>
      <c r="E65" s="125">
        <v>-256521533.03</v>
      </c>
    </row>
    <row r="66" spans="1:9" x14ac:dyDescent="0.2">
      <c r="A66" s="6">
        <v>1242</v>
      </c>
      <c r="B66" s="4" t="s">
        <v>154</v>
      </c>
      <c r="C66" s="125">
        <v>143252036.47</v>
      </c>
      <c r="D66" s="125">
        <v>3463477.63</v>
      </c>
      <c r="E66" s="125">
        <v>-111910682.63</v>
      </c>
    </row>
    <row r="67" spans="1:9" x14ac:dyDescent="0.2">
      <c r="A67" s="6">
        <v>1243</v>
      </c>
      <c r="B67" s="4" t="s">
        <v>155</v>
      </c>
      <c r="C67" s="125">
        <v>30246366.739999998</v>
      </c>
      <c r="D67" s="125">
        <v>725272.89</v>
      </c>
      <c r="E67" s="125">
        <v>-25723580.109999999</v>
      </c>
    </row>
    <row r="68" spans="1:9" x14ac:dyDescent="0.2">
      <c r="A68" s="6">
        <v>1244</v>
      </c>
      <c r="B68" s="4" t="s">
        <v>156</v>
      </c>
      <c r="C68" s="125">
        <v>27230010.039999999</v>
      </c>
      <c r="D68" s="125">
        <v>1124093</v>
      </c>
      <c r="E68" s="125">
        <v>-19537439.93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62285503.469999999</v>
      </c>
      <c r="D70" s="125">
        <v>2078848.86</v>
      </c>
      <c r="E70" s="125">
        <v>-41475920.18</v>
      </c>
    </row>
    <row r="71" spans="1:9" x14ac:dyDescent="0.2">
      <c r="A71" s="6">
        <v>1247</v>
      </c>
      <c r="B71" s="4" t="s">
        <v>159</v>
      </c>
      <c r="C71" s="125">
        <v>1485087.9</v>
      </c>
      <c r="D71" s="125">
        <v>52</v>
      </c>
      <c r="E71" s="125">
        <v>-541912.80000000005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8" t="s">
        <v>99</v>
      </c>
      <c r="B74" s="178"/>
      <c r="C74" s="178"/>
      <c r="D74" s="178"/>
      <c r="E74" s="178"/>
      <c r="F74" s="178"/>
      <c r="G74" s="178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0</v>
      </c>
      <c r="D76" s="125">
        <f>SUM(D77:D81)</f>
        <v>0</v>
      </c>
      <c r="E76" s="125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8" t="s">
        <v>101</v>
      </c>
      <c r="B90" s="178"/>
      <c r="C90" s="178"/>
      <c r="D90" s="178"/>
      <c r="E90" s="178"/>
      <c r="F90" s="178"/>
      <c r="G90" s="178"/>
      <c r="H90" s="178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-15782.95</v>
      </c>
      <c r="E92" s="4" t="str">
        <f>IF(OR(C92&lt;&gt;0,C93&lt;&gt;0,C94&lt;&gt;0),"","SIN INFORMACIÓN QUE REVELAR")</f>
        <v/>
      </c>
    </row>
    <row r="93" spans="1:8" x14ac:dyDescent="0.2">
      <c r="A93" s="6">
        <v>1161</v>
      </c>
      <c r="B93" s="4" t="s">
        <v>176</v>
      </c>
      <c r="C93" s="125">
        <v>-15782.95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8" t="s">
        <v>588</v>
      </c>
      <c r="B96" s="178"/>
      <c r="C96" s="178"/>
      <c r="D96" s="178"/>
      <c r="E96" s="178"/>
      <c r="F96" s="178"/>
      <c r="G96" s="178"/>
      <c r="H96" s="178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22118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478</v>
      </c>
      <c r="C99" s="125">
        <v>22118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8" t="s">
        <v>102</v>
      </c>
      <c r="B108" s="178"/>
      <c r="C108" s="178"/>
      <c r="D108" s="178"/>
      <c r="E108" s="178"/>
      <c r="F108" s="178"/>
      <c r="G108" s="178"/>
      <c r="H108" s="178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117863194.69</v>
      </c>
      <c r="D110" s="125">
        <f>SUM(D111:D119)</f>
        <v>117863194.69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22783528.859999999</v>
      </c>
      <c r="D111" s="125">
        <f>C111</f>
        <v>22783528.859999999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3116674.75</v>
      </c>
      <c r="D112" s="125">
        <f t="shared" ref="D112:D119" si="1">C112</f>
        <v>3116674.75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90309515.239999995</v>
      </c>
      <c r="D117" s="125">
        <f t="shared" si="1"/>
        <v>90309515.239999995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1653475.84</v>
      </c>
      <c r="D119" s="125">
        <f t="shared" si="1"/>
        <v>1653475.84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8" t="s">
        <v>103</v>
      </c>
      <c r="B125" s="178"/>
      <c r="C125" s="178"/>
      <c r="D125" s="178"/>
      <c r="E125" s="178"/>
      <c r="F125" s="178"/>
      <c r="G125" s="178"/>
      <c r="H125" s="178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1000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/>
      </c>
    </row>
    <row r="128" spans="1:8" x14ac:dyDescent="0.2">
      <c r="A128" s="6">
        <v>2161</v>
      </c>
      <c r="B128" s="4" t="s">
        <v>198</v>
      </c>
      <c r="C128" s="125">
        <v>1000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8" t="s">
        <v>543</v>
      </c>
      <c r="B142" s="178"/>
      <c r="C142" s="178"/>
      <c r="D142" s="178"/>
      <c r="E142" s="178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1" t="s">
        <v>547</v>
      </c>
      <c r="B153" s="181"/>
      <c r="C153" s="181"/>
      <c r="D153" s="181"/>
      <c r="E153" s="181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1" t="s">
        <v>557</v>
      </c>
      <c r="B165" s="181"/>
      <c r="C165" s="181"/>
      <c r="D165" s="181"/>
      <c r="E165" s="181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51181102362204722" right="0.51181102362204722" top="0.35433070866141736" bottom="0.15748031496062992" header="0.31496062992125984" footer="0.31496062992125984"/>
  <pageSetup scale="53" fitToHeight="2" orientation="landscape" r:id="rId1"/>
  <rowBreaks count="1" manualBreakCount="1">
    <brk id="95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zoomScaleNormal="100" zoomScaleSheetLayoutView="95" workbookViewId="0">
      <selection activeCell="K34" sqref="K3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9.140625" style="12" customWidth="1"/>
    <col min="6" max="16384" width="9.140625" style="12"/>
  </cols>
  <sheetData>
    <row r="1" spans="1:5" ht="18.95" customHeight="1" x14ac:dyDescent="0.2">
      <c r="A1" s="182" t="s">
        <v>589</v>
      </c>
      <c r="B1" s="182"/>
      <c r="C1" s="182"/>
      <c r="D1" s="10" t="s">
        <v>486</v>
      </c>
      <c r="E1" s="11">
        <v>2026</v>
      </c>
    </row>
    <row r="2" spans="1:5" ht="18.95" customHeight="1" x14ac:dyDescent="0.2">
      <c r="A2" s="182" t="s">
        <v>492</v>
      </c>
      <c r="B2" s="182"/>
      <c r="C2" s="182"/>
      <c r="D2" s="10" t="s">
        <v>487</v>
      </c>
      <c r="E2" s="11" t="s">
        <v>489</v>
      </c>
    </row>
    <row r="3" spans="1:5" ht="18.95" customHeight="1" x14ac:dyDescent="0.2">
      <c r="A3" s="182" t="s">
        <v>590</v>
      </c>
      <c r="B3" s="182"/>
      <c r="C3" s="182"/>
      <c r="D3" s="10" t="s">
        <v>488</v>
      </c>
      <c r="E3" s="11">
        <v>2</v>
      </c>
    </row>
    <row r="4" spans="1:5" ht="18.95" customHeight="1" x14ac:dyDescent="0.2">
      <c r="A4" s="182" t="s">
        <v>504</v>
      </c>
      <c r="B4" s="182"/>
      <c r="C4" s="182"/>
      <c r="D4" s="10"/>
      <c r="E4" s="11"/>
    </row>
    <row r="5" spans="1:5" x14ac:dyDescent="0.2">
      <c r="A5" s="184" t="s">
        <v>113</v>
      </c>
      <c r="B5" s="184"/>
      <c r="C5" s="184"/>
      <c r="D5" s="184"/>
      <c r="E5" s="184"/>
    </row>
    <row r="7" spans="1:5" x14ac:dyDescent="0.2">
      <c r="A7" s="183" t="s">
        <v>104</v>
      </c>
      <c r="B7" s="183"/>
      <c r="C7" s="183"/>
      <c r="D7" s="183"/>
      <c r="E7" s="183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1232036212.01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3191232.48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3" t="s">
        <v>105</v>
      </c>
      <c r="B13" s="183"/>
      <c r="C13" s="183"/>
      <c r="D13" s="183"/>
      <c r="E13" s="183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52622913.789999999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-453192894.66000003</v>
      </c>
    </row>
    <row r="17" spans="1:5" x14ac:dyDescent="0.2">
      <c r="A17" s="14">
        <v>3230</v>
      </c>
      <c r="B17" s="12" t="s">
        <v>382</v>
      </c>
      <c r="C17" s="128">
        <f>SUM(C18:C21)</f>
        <v>254780179.24000001</v>
      </c>
    </row>
    <row r="18" spans="1:5" x14ac:dyDescent="0.2">
      <c r="A18" s="14">
        <v>3231</v>
      </c>
      <c r="B18" s="12" t="s">
        <v>383</v>
      </c>
      <c r="C18" s="128">
        <v>254780179.24000001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0866141732283472" right="0.70866141732283472" top="0.74803149606299213" bottom="0.74803149606299213" header="0.31496062992125984" footer="0.31496062992125984"/>
  <pageSetup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9"/>
  <sheetViews>
    <sheetView topLeftCell="A124" zoomScaleNormal="100" zoomScaleSheetLayoutView="112" workbookViewId="0">
      <selection activeCell="E153" sqref="E153:E156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2" t="s">
        <v>589</v>
      </c>
      <c r="B1" s="182"/>
      <c r="C1" s="182"/>
      <c r="D1" s="10" t="s">
        <v>486</v>
      </c>
      <c r="E1" s="11">
        <v>2026</v>
      </c>
    </row>
    <row r="2" spans="1:5" s="16" customFormat="1" ht="18.95" customHeight="1" x14ac:dyDescent="0.25">
      <c r="A2" s="182" t="s">
        <v>493</v>
      </c>
      <c r="B2" s="182"/>
      <c r="C2" s="182"/>
      <c r="D2" s="10" t="s">
        <v>487</v>
      </c>
      <c r="E2" s="11" t="s">
        <v>489</v>
      </c>
    </row>
    <row r="3" spans="1:5" s="16" customFormat="1" ht="18.95" customHeight="1" x14ac:dyDescent="0.25">
      <c r="A3" s="182" t="s">
        <v>590</v>
      </c>
      <c r="B3" s="182"/>
      <c r="C3" s="182"/>
      <c r="D3" s="10" t="s">
        <v>488</v>
      </c>
      <c r="E3" s="11">
        <v>2</v>
      </c>
    </row>
    <row r="4" spans="1:5" s="16" customFormat="1" ht="18.95" customHeight="1" x14ac:dyDescent="0.25">
      <c r="A4" s="182" t="s">
        <v>504</v>
      </c>
      <c r="B4" s="182"/>
      <c r="C4" s="182"/>
      <c r="D4" s="10"/>
      <c r="E4" s="11"/>
    </row>
    <row r="5" spans="1:5" x14ac:dyDescent="0.2">
      <c r="A5" s="184" t="s">
        <v>113</v>
      </c>
      <c r="B5" s="184"/>
      <c r="C5" s="184"/>
      <c r="D5" s="184"/>
      <c r="E5" s="184"/>
    </row>
    <row r="7" spans="1:5" x14ac:dyDescent="0.2">
      <c r="A7" s="183" t="s">
        <v>567</v>
      </c>
      <c r="B7" s="183"/>
      <c r="C7" s="183"/>
      <c r="D7" s="183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404939024.30000001</v>
      </c>
      <c r="D10" s="128">
        <v>372301397.42000002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404939024.30000001</v>
      </c>
      <c r="D16" s="129">
        <f>SUM(D9:D15)</f>
        <v>372301397.42000002</v>
      </c>
    </row>
    <row r="19" spans="1:5" x14ac:dyDescent="0.2">
      <c r="A19" s="183" t="s">
        <v>568</v>
      </c>
      <c r="B19" s="183"/>
      <c r="C19" s="183"/>
      <c r="D19" s="183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9799655.5099999998</v>
      </c>
      <c r="D21" s="129">
        <f>SUM(D22:D28)</f>
        <v>3115782.39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9799655.5099999998</v>
      </c>
      <c r="D27" s="128">
        <v>3115782.39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24822327.049999997</v>
      </c>
      <c r="D29" s="129">
        <f>SUM(D30:D37)</f>
        <v>31803303.75</v>
      </c>
    </row>
    <row r="30" spans="1:5" x14ac:dyDescent="0.2">
      <c r="A30" s="14">
        <v>1241</v>
      </c>
      <c r="B30" s="12" t="s">
        <v>153</v>
      </c>
      <c r="C30" s="128">
        <v>14989136.23</v>
      </c>
      <c r="D30" s="128">
        <v>24538857.969999999</v>
      </c>
    </row>
    <row r="31" spans="1:5" x14ac:dyDescent="0.2">
      <c r="A31" s="14">
        <v>1242</v>
      </c>
      <c r="B31" s="12" t="s">
        <v>154</v>
      </c>
      <c r="C31" s="128">
        <v>3033226.38</v>
      </c>
      <c r="D31" s="128">
        <v>5092731</v>
      </c>
    </row>
    <row r="32" spans="1:5" x14ac:dyDescent="0.2">
      <c r="A32" s="14">
        <v>1243</v>
      </c>
      <c r="B32" s="12" t="s">
        <v>155</v>
      </c>
      <c r="C32" s="128">
        <v>47680</v>
      </c>
      <c r="D32" s="128">
        <v>1257404.6200000001</v>
      </c>
    </row>
    <row r="33" spans="1:5" x14ac:dyDescent="0.2">
      <c r="A33" s="14">
        <v>1244</v>
      </c>
      <c r="B33" s="12" t="s">
        <v>156</v>
      </c>
      <c r="C33" s="128">
        <v>5083310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1196918.24</v>
      </c>
      <c r="D35" s="128">
        <v>892910.16</v>
      </c>
    </row>
    <row r="36" spans="1:5" x14ac:dyDescent="0.2">
      <c r="A36" s="14">
        <v>1247</v>
      </c>
      <c r="B36" s="12" t="s">
        <v>159</v>
      </c>
      <c r="C36" s="128">
        <v>472056.2</v>
      </c>
      <c r="D36" s="128">
        <v>21400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34621982.559999995</v>
      </c>
      <c r="D44" s="129">
        <f>D21+D29+D38</f>
        <v>34919086.140000001</v>
      </c>
    </row>
    <row r="46" spans="1:5" x14ac:dyDescent="0.2">
      <c r="A46" s="183" t="s">
        <v>569</v>
      </c>
      <c r="B46" s="183"/>
      <c r="C46" s="183"/>
      <c r="D46" s="183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52622913.789999999</v>
      </c>
      <c r="D48" s="129">
        <v>14097330.800000001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51137578.550000004</v>
      </c>
      <c r="D49" s="129">
        <f>D54+D66+D94+D97+D50</f>
        <v>97512787.199999988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48419633.090000004</v>
      </c>
      <c r="D66" s="129">
        <f>D67+D76+D79+D85</f>
        <v>90393195.149999991</v>
      </c>
    </row>
    <row r="67" spans="1:4" x14ac:dyDescent="0.2">
      <c r="A67" s="14">
        <v>5510</v>
      </c>
      <c r="B67" s="12" t="s">
        <v>352</v>
      </c>
      <c r="C67" s="128">
        <f>SUM(C68:C75)</f>
        <v>48419633.090000004</v>
      </c>
      <c r="D67" s="128">
        <f>SUM(D68:D75)</f>
        <v>90393195.149999991</v>
      </c>
    </row>
    <row r="68" spans="1:4" x14ac:dyDescent="0.2">
      <c r="A68" s="14">
        <v>5511</v>
      </c>
      <c r="B68" s="12" t="s">
        <v>353</v>
      </c>
      <c r="C68" s="128">
        <v>15782.95</v>
      </c>
      <c r="D68" s="128">
        <v>18000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26672519.800000001</v>
      </c>
      <c r="D70" s="128">
        <v>52222534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20425733.960000001</v>
      </c>
      <c r="D72" s="128">
        <v>36438126.659999996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1305596.3799999999</v>
      </c>
      <c r="D75" s="128">
        <v>1714534.49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2717945.46</v>
      </c>
      <c r="D97" s="129">
        <f>SUM(D98:D102)</f>
        <v>7119592.0499999998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2948534.12</v>
      </c>
    </row>
    <row r="99" spans="1:4" x14ac:dyDescent="0.2">
      <c r="A99" s="14">
        <v>2112</v>
      </c>
      <c r="B99" s="12" t="s">
        <v>511</v>
      </c>
      <c r="C99" s="128">
        <v>208618.5</v>
      </c>
      <c r="D99" s="128">
        <v>130893.75999999999</v>
      </c>
    </row>
    <row r="100" spans="1:4" x14ac:dyDescent="0.2">
      <c r="A100" s="14">
        <v>2112</v>
      </c>
      <c r="B100" s="12" t="s">
        <v>512</v>
      </c>
      <c r="C100" s="128">
        <v>2509326.96</v>
      </c>
      <c r="D100" s="128">
        <v>4040164.17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103760492.34</v>
      </c>
      <c r="D147" s="129">
        <f>D48+D49-D103-D114</f>
        <v>111610117.99999999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91"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zoomScaleNormal="100" zoomScaleSheetLayoutView="98" workbookViewId="0">
      <selection activeCell="C31" sqref="C31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40.7109375" style="18" customWidth="1"/>
    <col min="4" max="16384" width="11.42578125" style="18"/>
  </cols>
  <sheetData>
    <row r="1" spans="1:3" s="17" customFormat="1" ht="18" customHeight="1" x14ac:dyDescent="0.25">
      <c r="A1" s="186" t="s">
        <v>589</v>
      </c>
      <c r="B1" s="187"/>
      <c r="C1" s="188"/>
    </row>
    <row r="2" spans="1:3" s="17" customFormat="1" ht="18" customHeight="1" x14ac:dyDescent="0.25">
      <c r="A2" s="189" t="s">
        <v>494</v>
      </c>
      <c r="B2" s="190"/>
      <c r="C2" s="191"/>
    </row>
    <row r="3" spans="1:3" s="17" customFormat="1" ht="18" customHeight="1" x14ac:dyDescent="0.25">
      <c r="A3" s="189" t="s">
        <v>590</v>
      </c>
      <c r="B3" s="190"/>
      <c r="C3" s="191"/>
    </row>
    <row r="4" spans="1:3" s="19" customFormat="1" ht="18" customHeight="1" x14ac:dyDescent="0.2">
      <c r="A4" s="192" t="s">
        <v>495</v>
      </c>
      <c r="B4" s="193"/>
      <c r="C4" s="194"/>
    </row>
    <row r="5" spans="1:3" s="19" customFormat="1" ht="18" customHeight="1" x14ac:dyDescent="0.2">
      <c r="A5" s="195" t="s">
        <v>399</v>
      </c>
      <c r="B5" s="196"/>
      <c r="C5" s="111">
        <v>2026</v>
      </c>
    </row>
    <row r="6" spans="1:3" x14ac:dyDescent="0.2">
      <c r="A6" s="30" t="s">
        <v>428</v>
      </c>
      <c r="B6" s="30"/>
      <c r="C6" s="71">
        <v>585766634.5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585766634.5</v>
      </c>
    </row>
    <row r="23" spans="1:3" ht="21" customHeight="1" x14ac:dyDescent="0.2">
      <c r="A23" s="185" t="s">
        <v>506</v>
      </c>
      <c r="B23" s="185"/>
      <c r="C23" s="185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showGridLines="0" topLeftCell="A6" zoomScaleNormal="100" zoomScaleSheetLayoutView="106" workbookViewId="0">
      <selection activeCell="K32" sqref="K32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38.5703125" style="18" customWidth="1"/>
    <col min="4" max="16384" width="11.42578125" style="18"/>
  </cols>
  <sheetData>
    <row r="1" spans="1:3" s="20" customFormat="1" ht="18.95" customHeight="1" x14ac:dyDescent="0.25">
      <c r="A1" s="197" t="s">
        <v>589</v>
      </c>
      <c r="B1" s="198"/>
      <c r="C1" s="199"/>
    </row>
    <row r="2" spans="1:3" s="20" customFormat="1" ht="18.95" customHeight="1" x14ac:dyDescent="0.25">
      <c r="A2" s="200" t="s">
        <v>496</v>
      </c>
      <c r="B2" s="201"/>
      <c r="C2" s="202"/>
    </row>
    <row r="3" spans="1:3" s="20" customFormat="1" ht="18.95" customHeight="1" x14ac:dyDescent="0.25">
      <c r="A3" s="200" t="s">
        <v>590</v>
      </c>
      <c r="B3" s="201"/>
      <c r="C3" s="202"/>
    </row>
    <row r="4" spans="1:3" x14ac:dyDescent="0.2">
      <c r="A4" s="192" t="s">
        <v>495</v>
      </c>
      <c r="B4" s="193"/>
      <c r="C4" s="194"/>
    </row>
    <row r="5" spans="1:3" ht="22.15" customHeight="1" x14ac:dyDescent="0.2">
      <c r="A5" s="203" t="s">
        <v>399</v>
      </c>
      <c r="B5" s="204"/>
      <c r="C5" s="111">
        <v>2026</v>
      </c>
    </row>
    <row r="6" spans="1:3" x14ac:dyDescent="0.2">
      <c r="A6" s="55" t="s">
        <v>441</v>
      </c>
      <c r="B6" s="30"/>
      <c r="C6" s="75">
        <v>519346070.18000001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34621982.559999995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15461192.43</v>
      </c>
    </row>
    <row r="12" spans="1:3" x14ac:dyDescent="0.2">
      <c r="A12" s="61">
        <v>2.4</v>
      </c>
      <c r="B12" s="48" t="s">
        <v>154</v>
      </c>
      <c r="C12" s="76">
        <v>3033226.38</v>
      </c>
    </row>
    <row r="13" spans="1:3" x14ac:dyDescent="0.2">
      <c r="A13" s="61">
        <v>2.5</v>
      </c>
      <c r="B13" s="48" t="s">
        <v>155</v>
      </c>
      <c r="C13" s="76">
        <v>47680</v>
      </c>
    </row>
    <row r="14" spans="1:3" x14ac:dyDescent="0.2">
      <c r="A14" s="61">
        <v>2.6</v>
      </c>
      <c r="B14" s="48" t="s">
        <v>156</v>
      </c>
      <c r="C14" s="76">
        <v>5083310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1196918.24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9799655.5099999998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48419633.090000004</v>
      </c>
    </row>
    <row r="32" spans="1:3" x14ac:dyDescent="0.2">
      <c r="A32" s="61" t="s">
        <v>463</v>
      </c>
      <c r="B32" s="48" t="s">
        <v>352</v>
      </c>
      <c r="C32" s="76">
        <v>48419633.090000004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533143720.71000004</v>
      </c>
    </row>
    <row r="42" spans="1:3" ht="24" customHeight="1" x14ac:dyDescent="0.2">
      <c r="A42" s="185" t="s">
        <v>506</v>
      </c>
      <c r="B42" s="185"/>
      <c r="C42" s="185"/>
    </row>
  </sheetData>
  <mergeCells count="6">
    <mergeCell ref="A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topLeftCell="A2" zoomScale="98" zoomScaleNormal="98" zoomScaleSheetLayoutView="93" workbookViewId="0">
      <selection activeCell="H30" sqref="H30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4" width="17.7109375" style="12" customWidth="1"/>
    <col min="5" max="5" width="17.140625" style="12" customWidth="1"/>
    <col min="6" max="6" width="11.85546875" style="12" customWidth="1"/>
    <col min="7" max="7" width="24.28515625" style="12" bestFit="1" customWidth="1"/>
    <col min="8" max="8" width="9.140625" style="12" customWidth="1"/>
    <col min="9" max="9" width="10.7109375" style="12" customWidth="1"/>
    <col min="10" max="10" width="14.5703125" style="12" customWidth="1"/>
    <col min="11" max="16384" width="9.140625" style="12"/>
  </cols>
  <sheetData>
    <row r="1" spans="1:10" ht="18.95" customHeight="1" x14ac:dyDescent="0.2">
      <c r="A1" s="182" t="s">
        <v>589</v>
      </c>
      <c r="B1" s="206"/>
      <c r="C1" s="206"/>
      <c r="D1" s="206"/>
      <c r="E1" s="206"/>
      <c r="F1" s="206"/>
      <c r="G1" s="10" t="s">
        <v>486</v>
      </c>
      <c r="H1" s="11">
        <v>2026</v>
      </c>
    </row>
    <row r="2" spans="1:10" ht="18.95" customHeight="1" x14ac:dyDescent="0.2">
      <c r="A2" s="182" t="s">
        <v>497</v>
      </c>
      <c r="B2" s="206"/>
      <c r="C2" s="206"/>
      <c r="D2" s="206"/>
      <c r="E2" s="206"/>
      <c r="F2" s="206"/>
      <c r="G2" s="10" t="s">
        <v>487</v>
      </c>
      <c r="H2" s="11" t="s">
        <v>489</v>
      </c>
    </row>
    <row r="3" spans="1:10" ht="18.95" customHeight="1" x14ac:dyDescent="0.2">
      <c r="A3" s="207" t="s">
        <v>590</v>
      </c>
      <c r="B3" s="208"/>
      <c r="C3" s="208"/>
      <c r="D3" s="208"/>
      <c r="E3" s="208"/>
      <c r="F3" s="208"/>
      <c r="G3" s="10" t="s">
        <v>488</v>
      </c>
      <c r="H3" s="11">
        <v>2</v>
      </c>
    </row>
    <row r="4" spans="1:10" x14ac:dyDescent="0.2">
      <c r="A4" s="207" t="str">
        <f>'Notas a los Edos Financieros'!A4</f>
        <v>(Cifras en Pesos)</v>
      </c>
      <c r="B4" s="208"/>
      <c r="C4" s="208"/>
      <c r="D4" s="208"/>
      <c r="E4" s="208"/>
      <c r="F4" s="208"/>
      <c r="G4" s="110"/>
      <c r="H4" s="110"/>
    </row>
    <row r="5" spans="1:10" x14ac:dyDescent="0.2">
      <c r="A5" s="184" t="s">
        <v>113</v>
      </c>
      <c r="B5" s="184"/>
      <c r="C5" s="184"/>
      <c r="D5" s="184"/>
      <c r="E5" s="184"/>
      <c r="F5" s="184"/>
      <c r="G5" s="184"/>
      <c r="H5" s="184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5" t="s">
        <v>533</v>
      </c>
      <c r="C39" s="205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1171231213.3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766445498.96000004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180980920.16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585766634.5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5" t="s">
        <v>534</v>
      </c>
      <c r="C48" s="205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1171231213.3</v>
      </c>
    </row>
    <row r="51" spans="1:3" x14ac:dyDescent="0.2">
      <c r="A51" s="12">
        <v>8220</v>
      </c>
      <c r="B51" s="86" t="s">
        <v>46</v>
      </c>
      <c r="C51" s="142">
        <v>767064373.90999997</v>
      </c>
    </row>
    <row r="52" spans="1:3" x14ac:dyDescent="0.2">
      <c r="A52" s="12">
        <v>8230</v>
      </c>
      <c r="B52" s="86" t="s">
        <v>576</v>
      </c>
      <c r="C52" s="142">
        <v>178526845.97999999</v>
      </c>
    </row>
    <row r="53" spans="1:3" x14ac:dyDescent="0.2">
      <c r="A53" s="12">
        <v>8240</v>
      </c>
      <c r="B53" s="86" t="s">
        <v>45</v>
      </c>
      <c r="C53" s="142">
        <v>63347615.189999998</v>
      </c>
    </row>
    <row r="54" spans="1:3" x14ac:dyDescent="0.2">
      <c r="A54" s="12">
        <v>8250</v>
      </c>
      <c r="B54" s="86" t="s">
        <v>44</v>
      </c>
      <c r="C54" s="142">
        <v>2629418.7799999998</v>
      </c>
    </row>
    <row r="55" spans="1:3" x14ac:dyDescent="0.2">
      <c r="A55" s="12">
        <v>8260</v>
      </c>
      <c r="B55" s="86" t="s">
        <v>43</v>
      </c>
      <c r="C55" s="142">
        <v>88526.68</v>
      </c>
    </row>
    <row r="56" spans="1:3" x14ac:dyDescent="0.2">
      <c r="A56" s="12">
        <v>8270</v>
      </c>
      <c r="B56" s="86" t="s">
        <v>42</v>
      </c>
      <c r="C56" s="142">
        <v>516628124.72000003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EFE!Área_de_impresión</vt:lpstr>
      <vt:lpstr>ESF!Área_de_impresión</vt:lpstr>
      <vt:lpstr>Memoria!Área_de_impresión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ESPINOZA CUELLAR BERTHA</cp:lastModifiedBy>
  <cp:lastPrinted>2026-07-15T22:18:01Z</cp:lastPrinted>
  <dcterms:created xsi:type="dcterms:W3CDTF">2012-12-11T20:36:24Z</dcterms:created>
  <dcterms:modified xsi:type="dcterms:W3CDTF">2026-07-15T22:18:11Z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