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0" i="1"/>
  <c r="J40" i="1" s="1"/>
  <c r="I39" i="1"/>
  <c r="J39" i="1" s="1"/>
  <c r="I38" i="1"/>
  <c r="I36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4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E16" i="1"/>
  <c r="E14" i="1" s="1"/>
  <c r="E5" i="1"/>
  <c r="J14" i="1" l="1"/>
  <c r="J12" i="1" s="1"/>
  <c r="E24" i="1"/>
  <c r="E12" i="1" s="1"/>
  <c r="J25" i="1"/>
  <c r="J42" i="1"/>
  <c r="E27" i="1"/>
  <c r="I42" i="1"/>
  <c r="I34" i="1" s="1"/>
  <c r="D14" i="1"/>
  <c r="D12" i="1" s="1"/>
  <c r="J38" i="1"/>
  <c r="J36" i="1" s="1"/>
  <c r="J52" i="1"/>
  <c r="J50" i="1" s="1"/>
  <c r="I14" i="1"/>
  <c r="I12" i="1" s="1"/>
  <c r="J34" i="1" l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<sst xmlns="http://schemas.openxmlformats.org/spreadsheetml/2006/main" count="65" uniqueCount="62">
  <si>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</si>
  <si>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Al 31 de Diciembre  del 2016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</si>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</sst>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12.%20DICIEMBRE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>
        <row r="5">
          <cell r="E5" t="str">
            <v>SISTEMA AVANZADO DE BACHILLERATO Y EDUCACION SUPERIOR EN EL ESTADO DE GUANAJUATO</v>
          </cell>
        </row>
        <row r="16">
          <cell r="D16">
            <v>214031638.59999999</v>
          </cell>
          <cell r="E16">
            <v>207193267.81999999</v>
          </cell>
          <cell r="I16">
            <v>161566585.18000001</v>
          </cell>
          <cell r="J16">
            <v>124809124.63</v>
          </cell>
        </row>
        <row r="17">
          <cell r="D17">
            <v>16981612.210000001</v>
          </cell>
          <cell r="E17">
            <v>2066794.69</v>
          </cell>
          <cell r="I17">
            <v>0</v>
          </cell>
          <cell r="J17">
            <v>0</v>
          </cell>
        </row>
        <row r="18">
          <cell r="D18">
            <v>10584972</v>
          </cell>
          <cell r="E18">
            <v>3452592.89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4548.45</v>
          </cell>
          <cell r="J21">
            <v>3000</v>
          </cell>
        </row>
        <row r="22">
          <cell r="D22">
            <v>96169.01</v>
          </cell>
          <cell r="E22">
            <v>84805.01</v>
          </cell>
          <cell r="I22">
            <v>0</v>
          </cell>
          <cell r="J22">
            <v>0</v>
          </cell>
        </row>
        <row r="23">
          <cell r="I23">
            <v>2446</v>
          </cell>
          <cell r="J23">
            <v>0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662020537.52999997</v>
          </cell>
          <cell r="E31">
            <v>630340958.25999999</v>
          </cell>
          <cell r="I31">
            <v>0</v>
          </cell>
          <cell r="J31">
            <v>0</v>
          </cell>
        </row>
        <row r="32">
          <cell r="D32">
            <v>329083432.43000001</v>
          </cell>
          <cell r="E32">
            <v>282390441.43000001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-180685317.03</v>
          </cell>
          <cell r="E34">
            <v>-158333604.75999999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880673654.83000004</v>
          </cell>
          <cell r="J44">
            <v>824960765.39999998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BreakPreview" zoomScale="85" zoomScaleNormal="80" zoomScaleSheetLayoutView="85" zoomScalePageLayoutView="80" workbookViewId="0">
      <selection activeCell="C45" sqref="C45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2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2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2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9.25" customHeight="1" x14ac:dyDescent="0.2">
      <c r="A5" s="7"/>
      <c r="B5" s="8"/>
      <c r="C5" s="9"/>
      <c r="D5" s="8" t="s">
        <v>3</v>
      </c>
      <c r="E5" s="10" t="str">
        <f>+[1]ESF!E5</f>
        <v>SISTEMA AVANZADO DE BACHILLERATO Y EDUCACION SUPERIOR EN EL ESTADO DE GUANAJUATO</v>
      </c>
      <c r="F5" s="10"/>
      <c r="G5" s="10"/>
      <c r="H5" s="9"/>
      <c r="I5" s="9"/>
      <c r="J5" s="9"/>
    </row>
    <row r="6" spans="1:12" ht="3" customHeight="1" x14ac:dyDescent="0.2">
      <c r="A6" s="11"/>
      <c r="B6" s="11"/>
      <c r="C6" s="11"/>
      <c r="D6" s="11"/>
      <c r="E6" s="11"/>
      <c r="F6" s="11"/>
    </row>
    <row r="7" spans="1:12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2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2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2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2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2" x14ac:dyDescent="0.2">
      <c r="A12" s="34"/>
      <c r="B12" s="35" t="s">
        <v>7</v>
      </c>
      <c r="C12" s="35"/>
      <c r="D12" s="36">
        <f>D14+D24</f>
        <v>22351712.270000011</v>
      </c>
      <c r="E12" s="36">
        <f>E14+E24</f>
        <v>107269501.67999998</v>
      </c>
      <c r="F12" s="33"/>
      <c r="G12" s="35" t="s">
        <v>8</v>
      </c>
      <c r="H12" s="35"/>
      <c r="I12" s="36">
        <f>I14+I25</f>
        <v>36761455.000000015</v>
      </c>
      <c r="J12" s="36">
        <f>J14+J25</f>
        <v>0</v>
      </c>
      <c r="K12" s="29"/>
      <c r="L12" s="37"/>
    </row>
    <row r="13" spans="1:12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2" x14ac:dyDescent="0.2">
      <c r="A14" s="38"/>
      <c r="B14" s="35" t="s">
        <v>9</v>
      </c>
      <c r="C14" s="35"/>
      <c r="D14" s="36">
        <f>SUM(D16:D22)</f>
        <v>0</v>
      </c>
      <c r="E14" s="36">
        <f>SUM(E16:E22)</f>
        <v>28896931.410000004</v>
      </c>
      <c r="F14" s="33"/>
      <c r="G14" s="35" t="s">
        <v>10</v>
      </c>
      <c r="H14" s="35"/>
      <c r="I14" s="36">
        <f>SUM(I16:I23)</f>
        <v>36761455.000000015</v>
      </c>
      <c r="J14" s="36">
        <f>SUM(J16:J23)</f>
        <v>0</v>
      </c>
      <c r="K14" s="29"/>
    </row>
    <row r="15" spans="1:12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2" x14ac:dyDescent="0.2">
      <c r="A16" s="34"/>
      <c r="B16" s="42" t="s">
        <v>11</v>
      </c>
      <c r="C16" s="42"/>
      <c r="D16" s="43">
        <v>0</v>
      </c>
      <c r="E16" s="43">
        <f>IF(D16&gt;0,0,[1]ESF!D16-[1]ESF!E16)</f>
        <v>6838370.7800000012</v>
      </c>
      <c r="F16" s="33"/>
      <c r="G16" s="42" t="s">
        <v>12</v>
      </c>
      <c r="H16" s="42"/>
      <c r="I16" s="43">
        <f>IF([1]ESF!I16&gt;[1]ESF!J16,[1]ESF!I16-[1]ESF!J16,0)</f>
        <v>36757460.550000012</v>
      </c>
      <c r="J16" s="43">
        <f>IF(I16&gt;0,0,[1]ESF!J16-[1]ESF!I16)</f>
        <v>0</v>
      </c>
      <c r="K16" s="29"/>
    </row>
    <row r="17" spans="1:11" x14ac:dyDescent="0.2">
      <c r="A17" s="34"/>
      <c r="B17" s="42" t="s">
        <v>13</v>
      </c>
      <c r="C17" s="42"/>
      <c r="D17" s="43">
        <f>IF([1]ESF!D17&lt;[1]ESF!E17,[1]ESF!E17-[1]ESF!D17,0)</f>
        <v>0</v>
      </c>
      <c r="E17" s="43">
        <f>IF(D17&gt;0,0,[1]ESF!D17-[1]ESF!E17)</f>
        <v>14914817.520000001</v>
      </c>
      <c r="F17" s="33"/>
      <c r="G17" s="42" t="s">
        <v>14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15</v>
      </c>
      <c r="C18" s="42"/>
      <c r="D18" s="43">
        <f>IF([1]ESF!D18&lt;[1]ESF!E18,[1]ESF!E18-[1]ESF!D18,0)</f>
        <v>0</v>
      </c>
      <c r="E18" s="43">
        <f>IF(D18&gt;0,0,[1]ESF!D18-[1]ESF!E18)</f>
        <v>7132379.1099999994</v>
      </c>
      <c r="F18" s="33"/>
      <c r="G18" s="42" t="s">
        <v>16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17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18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19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20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21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22</v>
      </c>
      <c r="H21" s="44"/>
      <c r="I21" s="43">
        <f>IF([1]ESF!I21&gt;[1]ESF!J21,[1]ESF!I21-[1]ESF!J21,0)</f>
        <v>1548.4499999999998</v>
      </c>
      <c r="J21" s="43">
        <f>IF(I21&gt;0,0,[1]ESF!J21-[1]ESF!I21)</f>
        <v>0</v>
      </c>
      <c r="K21" s="29"/>
    </row>
    <row r="22" spans="1:11" x14ac:dyDescent="0.2">
      <c r="A22" s="34"/>
      <c r="B22" s="42" t="s">
        <v>23</v>
      </c>
      <c r="C22" s="42"/>
      <c r="D22" s="43">
        <f>IF([1]ESF!D22&lt;[1]ESF!E22,[1]ESF!E22-[1]ESF!D22,0)</f>
        <v>0</v>
      </c>
      <c r="E22" s="43">
        <f>IF(D22&gt;0,0,[1]ESF!D22-[1]ESF!E22)</f>
        <v>11364</v>
      </c>
      <c r="F22" s="33"/>
      <c r="G22" s="42" t="s">
        <v>24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25</v>
      </c>
      <c r="H23" s="42"/>
      <c r="I23" s="43">
        <f>IF([1]ESF!I23&gt;[1]ESF!J23,[1]ESF!I23-[1]ESF!J23,0)</f>
        <v>2446</v>
      </c>
      <c r="J23" s="43">
        <f>IF(I23&gt;0,0,[1]ESF!J23-[1]ESF!I23)</f>
        <v>0</v>
      </c>
      <c r="K23" s="29"/>
    </row>
    <row r="24" spans="1:11" x14ac:dyDescent="0.2">
      <c r="A24" s="38"/>
      <c r="B24" s="35" t="s">
        <v>26</v>
      </c>
      <c r="C24" s="35"/>
      <c r="D24" s="36">
        <f>SUM(D26:D34)</f>
        <v>22351712.270000011</v>
      </c>
      <c r="E24" s="36">
        <f>SUM(E26:E34)</f>
        <v>78372570.269999981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27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28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29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30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31</v>
      </c>
      <c r="C28" s="42"/>
      <c r="D28" s="43">
        <f>IF([1]ESF!D31&lt;[1]ESF!E31,[1]ESF!E31-[1]ESF!D31,0)</f>
        <v>0</v>
      </c>
      <c r="E28" s="43">
        <f>IF(D28&gt;0,0,[1]ESF!D31-[1]ESF!E31)</f>
        <v>31679579.269999981</v>
      </c>
      <c r="F28" s="33"/>
      <c r="G28" s="42" t="s">
        <v>32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33</v>
      </c>
      <c r="C29" s="42"/>
      <c r="D29" s="43">
        <f>IF([1]ESF!D32&lt;[1]ESF!E32,[1]ESF!E32-[1]ESF!D32,0)</f>
        <v>0</v>
      </c>
      <c r="E29" s="43">
        <f>IF(D29&gt;0,0,[1]ESF!D32-[1]ESF!E32)</f>
        <v>46692991</v>
      </c>
      <c r="F29" s="33"/>
      <c r="G29" s="42" t="s">
        <v>34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35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36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37</v>
      </c>
      <c r="C31" s="44"/>
      <c r="D31" s="43">
        <f>IF([1]ESF!D34&lt;[1]ESF!E34,[1]ESF!E34-[1]ESF!D34,0)</f>
        <v>22351712.270000011</v>
      </c>
      <c r="E31" s="43">
        <f>IF(D31&gt;0,0,[1]ESF!D34-[1]ESF!E34)</f>
        <v>0</v>
      </c>
      <c r="F31" s="33"/>
      <c r="G31" s="44" t="s">
        <v>38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39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40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41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42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43</v>
      </c>
      <c r="H34" s="35"/>
      <c r="I34" s="36">
        <f>I36+I42+I50</f>
        <v>55712889.430000067</v>
      </c>
      <c r="J34" s="36">
        <f>J36+J42+J50</f>
        <v>7556555.0200000005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55712889.430000067</v>
      </c>
      <c r="J36" s="36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45</v>
      </c>
      <c r="H38" s="42"/>
      <c r="I38" s="43">
        <f>IF([1]ESF!I44&gt;[1]ESF!J44,[1]ESF!I44-[1]ESF!J44,0)</f>
        <v>55712889.430000067</v>
      </c>
      <c r="J38" s="43">
        <f>IF(I38&gt;0,0,[1]ESF!J44-[1]ESF!I44)</f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46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47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7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48">
        <f>SUM(I44:I48)</f>
        <v>0</v>
      </c>
      <c r="J42" s="36">
        <f>SUM(J44:J48)</f>
        <v>7556555.0200000005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7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2" t="s">
        <v>49</v>
      </c>
      <c r="H44" s="42"/>
      <c r="I44" s="49">
        <v>0</v>
      </c>
      <c r="J44" s="43">
        <v>4680646.6100000003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50</v>
      </c>
      <c r="H45" s="42"/>
      <c r="I45" s="49">
        <v>0</v>
      </c>
      <c r="J45" s="43">
        <v>2875908.41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51</v>
      </c>
      <c r="H46" s="42"/>
      <c r="I46" s="49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52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53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55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56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57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58</v>
      </c>
      <c r="D60" s="73"/>
      <c r="E60" s="63"/>
      <c r="F60" s="63"/>
      <c r="G60" s="74" t="s">
        <v>59</v>
      </c>
      <c r="H60" s="74"/>
      <c r="I60" s="40"/>
      <c r="J60" s="63"/>
    </row>
    <row r="61" spans="1:11" ht="14.1" customHeight="1" x14ac:dyDescent="0.2">
      <c r="B61" s="75"/>
      <c r="C61" s="76" t="s">
        <v>60</v>
      </c>
      <c r="D61" s="76"/>
      <c r="E61" s="77"/>
      <c r="F61" s="77"/>
      <c r="G61" s="78" t="s">
        <v>61</v>
      </c>
      <c r="H61" s="78"/>
      <c r="I61" s="40"/>
      <c r="J61" s="63"/>
    </row>
    <row r="62" spans="1:11" x14ac:dyDescent="0.2">
      <c r="A62" s="79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2017-07-12T00:47:12Z</dcterms:created>
  <dcterms:modified xsi:type="dcterms:W3CDTF">2017-07-12T00:47:37Z</dcterms:modified>
</cp:coreProperties>
</file>