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RESPALDO 01AGOSTO2018\JEFATURA DE CONTABILIDAD\PUBLICACION PORTAL CTA PUB\2019\"/>
    </mc:Choice>
  </mc:AlternateContent>
  <bookViews>
    <workbookView xWindow="0" yWindow="0" windowWidth="14625" windowHeight="4785" tabRatio="821" activeTab="10"/>
  </bookViews>
  <sheets>
    <sheet name="ESF" sheetId="1" r:id="rId1"/>
    <sheet name="EA" sheetId="65" r:id="rId2"/>
    <sheet name="EVHP" sheetId="7" r:id="rId3"/>
    <sheet name="EFE" sheetId="67" r:id="rId4"/>
    <sheet name="ECSF" sheetId="66" r:id="rId5"/>
    <sheet name="PT_ESF_ECSF" sheetId="3" state="hidden" r:id="rId6"/>
    <sheet name="EAA" sheetId="8" r:id="rId7"/>
    <sheet name="EADOP" sheetId="9" r:id="rId8"/>
    <sheet name="IPC" sheetId="26" r:id="rId9"/>
    <sheet name="NOTAS" sheetId="25" state="hidden" r:id="rId10"/>
    <sheet name="NOTAS (2)" sheetId="76" r:id="rId11"/>
    <sheet name="IPF (2)" sheetId="38" state="hidden" r:id="rId12"/>
    <sheet name="EAI " sheetId="77" r:id="rId13"/>
    <sheet name="CAdmin " sheetId="78" r:id="rId14"/>
    <sheet name="COG " sheetId="79" r:id="rId15"/>
    <sheet name="CTG" sheetId="80" r:id="rId16"/>
    <sheet name="CFG" sheetId="81" r:id="rId17"/>
    <sheet name="EN" sheetId="82" r:id="rId18"/>
    <sheet name="ID" sheetId="83" r:id="rId19"/>
    <sheet name="CProg " sheetId="84" r:id="rId20"/>
    <sheet name="PyPI" sheetId="85" r:id="rId21"/>
    <sheet name="IR " sheetId="86" r:id="rId22"/>
    <sheet name="IPF" sheetId="87" r:id="rId23"/>
    <sheet name="A Esq Bur" sheetId="32" r:id="rId24"/>
    <sheet name="A Rel Cta Banc" sheetId="41" r:id="rId25"/>
    <sheet name="A MPASUB " sheetId="88" r:id="rId26"/>
    <sheet name="A DGTOF" sheetId="89" r:id="rId27"/>
    <sheet name="A RBM" sheetId="74" r:id="rId28"/>
    <sheet name="A RBI" sheetId="75" r:id="rId29"/>
    <sheet name="INF ADIC OTRAS L" sheetId="73" r:id="rId30"/>
  </sheets>
  <externalReferences>
    <externalReference r:id="rId31"/>
    <externalReference r:id="rId32"/>
    <externalReference r:id="rId33"/>
  </externalReferences>
  <definedNames>
    <definedName name="_xlnm._FilterDatabase" localSheetId="21" hidden="1">'IR '!$B$3:$U$23</definedName>
    <definedName name="_xlnm.Print_Area" localSheetId="26">'A DGTOF'!$A$1:$G$19</definedName>
    <definedName name="_xlnm.Print_Area" localSheetId="23">'A Esq Bur'!$A$1:$F$34</definedName>
    <definedName name="_xlnm.Print_Area" localSheetId="25">'A MPASUB '!$A$1:$L$24</definedName>
    <definedName name="_xlnm.Print_Area" localSheetId="24">'A Rel Cta Banc'!$A$1:$D$42</definedName>
    <definedName name="_xlnm.Print_Area" localSheetId="13">'CAdmin '!$A$1:$H$70</definedName>
    <definedName name="_xlnm.Print_Area" localSheetId="16">CFG!$A$1:$J$57</definedName>
    <definedName name="_xlnm.Print_Area" localSheetId="14">'COG '!$A$1:$J$91</definedName>
    <definedName name="_xlnm.Print_Area" localSheetId="19">'CProg '!$A$1:$K$52</definedName>
    <definedName name="_xlnm.Print_Area" localSheetId="15">CTG!$A$1:$J$28</definedName>
    <definedName name="_xlnm.Print_Area" localSheetId="1">EA!$A$1:$F$75</definedName>
    <definedName name="_xlnm.Print_Area" localSheetId="6">EAA!$A$1:$L$38</definedName>
    <definedName name="_xlnm.Print_Area" localSheetId="7">EADOP!$A$1:$L$44</definedName>
    <definedName name="_xlnm.Print_Area" localSheetId="12">'EAI '!$A$1:$H$50</definedName>
    <definedName name="_xlnm.Print_Area" localSheetId="4">ECSF!$A$1:$F$67</definedName>
    <definedName name="_xlnm.Print_Area" localSheetId="3">EFE!$A$1:$F$71</definedName>
    <definedName name="_xlnm.Print_Area" localSheetId="17">EN!$A$1:$J$41</definedName>
    <definedName name="_xlnm.Print_Area" localSheetId="0">ESF!$A$1:$L$69</definedName>
    <definedName name="_xlnm.Print_Area" localSheetId="2">EVHP!$A$1:$H$57</definedName>
    <definedName name="_xlnm.Print_Area" localSheetId="18">ID!$A$1:$F$44</definedName>
    <definedName name="_xlnm.Print_Area" localSheetId="8">IPC!$A$1:$E$30</definedName>
    <definedName name="_xlnm.Print_Area" localSheetId="22">IPF!$B$1:$H$44</definedName>
    <definedName name="_xlnm.Print_Area" localSheetId="11">'IPF (2)'!$A$1:$F$44</definedName>
    <definedName name="_xlnm.Print_Area" localSheetId="9">NOTAS!$A$2:$L$383</definedName>
    <definedName name="_xlnm.Print_Area" localSheetId="10">'NOTAS (2)'!$A$1:$J$579</definedName>
    <definedName name="_xlnm.Print_Titles" localSheetId="25">'A MPASUB '!$1:$2</definedName>
  </definedNames>
  <calcPr calcId="162913"/>
</workbook>
</file>

<file path=xl/calcChain.xml><?xml version="1.0" encoding="utf-8"?>
<calcChain xmlns="http://schemas.openxmlformats.org/spreadsheetml/2006/main">
  <c r="F22" i="86" l="1"/>
  <c r="F23" i="86" s="1"/>
  <c r="G12" i="86"/>
  <c r="G22" i="86" s="1"/>
  <c r="G23" i="86" s="1"/>
  <c r="H12" i="86"/>
  <c r="J12" i="86"/>
  <c r="H22" i="86"/>
  <c r="H23" i="86" s="1"/>
  <c r="I22" i="86"/>
  <c r="J22" i="86"/>
  <c r="J23" i="86" s="1"/>
  <c r="D22" i="77" l="1"/>
  <c r="E22" i="77"/>
  <c r="F22" i="77"/>
  <c r="G22" i="77"/>
  <c r="H22" i="77"/>
  <c r="C22" i="77"/>
  <c r="D32" i="77"/>
  <c r="E32" i="77"/>
  <c r="F32" i="77"/>
  <c r="G32" i="77"/>
  <c r="C32" i="77"/>
  <c r="F40" i="77" l="1"/>
  <c r="E414" i="76"/>
  <c r="E415" i="76"/>
  <c r="E416" i="76"/>
  <c r="E417" i="76"/>
  <c r="E418" i="76"/>
  <c r="E419" i="76"/>
  <c r="E420" i="76"/>
  <c r="E421" i="76"/>
  <c r="E422" i="76"/>
  <c r="E423" i="76"/>
  <c r="E424" i="76"/>
  <c r="E425" i="76"/>
  <c r="E426" i="76"/>
  <c r="E427" i="76"/>
  <c r="E428" i="76"/>
  <c r="E429" i="76"/>
  <c r="E430" i="76"/>
  <c r="E431" i="76"/>
  <c r="E432" i="76"/>
  <c r="E433" i="76"/>
  <c r="E434" i="76"/>
  <c r="E413" i="76"/>
  <c r="F217" i="76"/>
  <c r="D215" i="76"/>
  <c r="D217" i="76" s="1"/>
  <c r="F214" i="76"/>
  <c r="C217" i="76"/>
  <c r="E16" i="67"/>
  <c r="I44" i="1" l="1"/>
  <c r="H40" i="77"/>
  <c r="G40" i="77"/>
  <c r="E40" i="77"/>
  <c r="D40" i="77"/>
  <c r="C40" i="77"/>
  <c r="C499" i="76" l="1"/>
  <c r="C495" i="76"/>
  <c r="C471" i="76"/>
  <c r="F10" i="8"/>
  <c r="F11" i="8"/>
  <c r="F12" i="8"/>
  <c r="F13" i="8"/>
  <c r="F14" i="8"/>
  <c r="F15" i="8"/>
  <c r="F16" i="8"/>
  <c r="C377" i="76" l="1"/>
  <c r="E87" i="76" l="1"/>
  <c r="E95" i="76"/>
  <c r="E130" i="76"/>
  <c r="D130" i="76"/>
  <c r="C130" i="76"/>
  <c r="C95" i="76"/>
  <c r="C87" i="76"/>
  <c r="D87" i="76"/>
  <c r="D95" i="76"/>
  <c r="G35" i="76"/>
  <c r="F35" i="76"/>
  <c r="E35" i="76"/>
  <c r="E25" i="66"/>
  <c r="D49" i="66"/>
  <c r="D4" i="66"/>
  <c r="K9" i="88" l="1"/>
  <c r="K8" i="88"/>
  <c r="K7" i="88"/>
  <c r="K6" i="88"/>
  <c r="K5" i="88"/>
  <c r="K4" i="88"/>
  <c r="K3" i="88"/>
  <c r="K10" i="88" s="1"/>
  <c r="G33" i="87"/>
  <c r="G29" i="87"/>
  <c r="F29" i="87"/>
  <c r="F33" i="87" s="1"/>
  <c r="E29" i="87"/>
  <c r="E33" i="87" s="1"/>
  <c r="G14" i="87"/>
  <c r="F14" i="87"/>
  <c r="E14" i="87"/>
  <c r="G12" i="87"/>
  <c r="G11" i="87" s="1"/>
  <c r="G17" i="87" s="1"/>
  <c r="G21" i="87" s="1"/>
  <c r="G25" i="87" s="1"/>
  <c r="F12" i="87"/>
  <c r="F11" i="87" s="1"/>
  <c r="F17" i="87" s="1"/>
  <c r="F21" i="87" s="1"/>
  <c r="F25" i="87" s="1"/>
  <c r="E12" i="87"/>
  <c r="E11" i="87" s="1"/>
  <c r="E17" i="87" s="1"/>
  <c r="E21" i="87" s="1"/>
  <c r="E25" i="87" s="1"/>
  <c r="C3" i="87"/>
  <c r="O15" i="85"/>
  <c r="N15" i="85"/>
  <c r="M15" i="85"/>
  <c r="O14" i="85"/>
  <c r="N14" i="85"/>
  <c r="M14" i="85"/>
  <c r="O13" i="85"/>
  <c r="N13" i="85"/>
  <c r="M13" i="85"/>
  <c r="O12" i="85"/>
  <c r="N12" i="85"/>
  <c r="M12" i="85"/>
  <c r="O11" i="85"/>
  <c r="N11" i="85"/>
  <c r="M11" i="85"/>
  <c r="J41" i="84"/>
  <c r="I41" i="84"/>
  <c r="H41" i="84"/>
  <c r="G41" i="84"/>
  <c r="F41" i="84"/>
  <c r="E41" i="84"/>
  <c r="E34" i="83"/>
  <c r="D34" i="83"/>
  <c r="D36" i="83" s="1"/>
  <c r="E19" i="83"/>
  <c r="E36" i="83" s="1"/>
  <c r="D19" i="83"/>
  <c r="B3" i="83"/>
  <c r="F31" i="82"/>
  <c r="H31" i="82" s="1"/>
  <c r="D31" i="82"/>
  <c r="H30" i="82"/>
  <c r="H29" i="82"/>
  <c r="H28" i="82"/>
  <c r="H27" i="82"/>
  <c r="H26" i="82"/>
  <c r="H25" i="82"/>
  <c r="H24" i="82"/>
  <c r="H23" i="82"/>
  <c r="F19" i="82"/>
  <c r="F33" i="82" s="1"/>
  <c r="D19" i="82"/>
  <c r="D33" i="82" s="1"/>
  <c r="H18" i="82"/>
  <c r="H17" i="82"/>
  <c r="H16" i="82"/>
  <c r="H15" i="82"/>
  <c r="H14" i="82"/>
  <c r="H12" i="82"/>
  <c r="H11" i="82"/>
  <c r="H10" i="82"/>
  <c r="I49" i="81"/>
  <c r="H49" i="81"/>
  <c r="G49" i="81"/>
  <c r="F49" i="81"/>
  <c r="E49" i="81"/>
  <c r="D49" i="81"/>
  <c r="I19" i="80"/>
  <c r="H19" i="80"/>
  <c r="G19" i="80"/>
  <c r="F19" i="80"/>
  <c r="E19" i="80"/>
  <c r="D19" i="80"/>
  <c r="I82" i="79"/>
  <c r="H82" i="79"/>
  <c r="G82" i="79"/>
  <c r="F82" i="79"/>
  <c r="E82" i="79"/>
  <c r="D82" i="79"/>
  <c r="H61" i="78"/>
  <c r="G61" i="78"/>
  <c r="F61" i="78"/>
  <c r="E61" i="78"/>
  <c r="D61" i="78"/>
  <c r="C61" i="78"/>
  <c r="H25" i="78"/>
  <c r="G25" i="78"/>
  <c r="F25" i="78"/>
  <c r="E25" i="78"/>
  <c r="D25" i="78"/>
  <c r="C25" i="78"/>
  <c r="H19" i="82" l="1"/>
  <c r="H33" i="82" s="1"/>
  <c r="C494" i="76" l="1"/>
  <c r="C409" i="76"/>
  <c r="C153" i="76"/>
  <c r="D45" i="76" l="1"/>
  <c r="D44" i="76" s="1"/>
  <c r="D562" i="76"/>
  <c r="E555" i="76" s="1"/>
  <c r="E537" i="76"/>
  <c r="E524" i="76"/>
  <c r="E530" i="76" s="1"/>
  <c r="F530" i="76" s="1"/>
  <c r="C470" i="76"/>
  <c r="E463" i="76"/>
  <c r="D463" i="76"/>
  <c r="C463" i="76"/>
  <c r="E436" i="76"/>
  <c r="D436" i="76"/>
  <c r="C436" i="76"/>
  <c r="D409" i="76"/>
  <c r="D377" i="76"/>
  <c r="C296" i="76"/>
  <c r="C282" i="76"/>
  <c r="J257" i="76"/>
  <c r="C248" i="76"/>
  <c r="C241" i="76"/>
  <c r="C225" i="76"/>
  <c r="G217" i="76"/>
  <c r="E217" i="76"/>
  <c r="C179" i="76"/>
  <c r="C170" i="76"/>
  <c r="E163" i="76"/>
  <c r="D163" i="76"/>
  <c r="C163" i="76"/>
  <c r="E153" i="76"/>
  <c r="D153" i="76"/>
  <c r="C80" i="76"/>
  <c r="C73" i="76"/>
  <c r="C62" i="76"/>
  <c r="G51" i="76"/>
  <c r="E51" i="76"/>
  <c r="D48" i="76"/>
  <c r="C48" i="76"/>
  <c r="D46" i="76"/>
  <c r="C46" i="76"/>
  <c r="C44" i="76"/>
  <c r="D43" i="76"/>
  <c r="D42" i="76"/>
  <c r="D41" i="76"/>
  <c r="D40" i="76"/>
  <c r="C39" i="76"/>
  <c r="D35" i="76"/>
  <c r="C35" i="76"/>
  <c r="E23" i="76"/>
  <c r="C23" i="76"/>
  <c r="F23" i="8"/>
  <c r="F22" i="8"/>
  <c r="F20" i="8"/>
  <c r="F25" i="8"/>
  <c r="E563" i="76" l="1"/>
  <c r="F564" i="76" s="1"/>
  <c r="C51" i="76"/>
  <c r="D39" i="76"/>
  <c r="D51" i="76" s="1"/>
  <c r="D44" i="66"/>
  <c r="D3" i="66"/>
  <c r="E24" i="66" l="1"/>
  <c r="E4" i="66"/>
  <c r="E13" i="66"/>
  <c r="E3" i="66" l="1"/>
  <c r="E32" i="7"/>
  <c r="G37" i="7"/>
  <c r="G36" i="7"/>
  <c r="G35" i="7"/>
  <c r="D60" i="65" l="1"/>
  <c r="D4" i="65"/>
  <c r="C12" i="38" l="1"/>
  <c r="C11" i="38" s="1"/>
  <c r="C17" i="38" s="1"/>
  <c r="C21" i="38" s="1"/>
  <c r="C25" i="38" s="1"/>
  <c r="D12" i="38"/>
  <c r="D11" i="38" s="1"/>
  <c r="E12" i="38"/>
  <c r="E11" i="38" s="1"/>
  <c r="E17" i="38" s="1"/>
  <c r="E21" i="38" s="1"/>
  <c r="E25" i="38" s="1"/>
  <c r="C14" i="38"/>
  <c r="D14" i="38"/>
  <c r="E14" i="38"/>
  <c r="C29" i="38"/>
  <c r="C33" i="38" s="1"/>
  <c r="D29" i="38"/>
  <c r="D33" i="38" s="1"/>
  <c r="E29" i="38"/>
  <c r="E33" i="38" s="1"/>
  <c r="H6" i="25"/>
  <c r="C27" i="25"/>
  <c r="E27" i="25"/>
  <c r="C39" i="25"/>
  <c r="D39" i="25"/>
  <c r="E39" i="25"/>
  <c r="D47" i="25"/>
  <c r="D49" i="25"/>
  <c r="D51" i="25"/>
  <c r="D55" i="25" s="1"/>
  <c r="D53" i="25"/>
  <c r="C55" i="25"/>
  <c r="E55" i="25"/>
  <c r="F55" i="25"/>
  <c r="C66" i="25"/>
  <c r="C77" i="25"/>
  <c r="C84" i="25"/>
  <c r="C155" i="25"/>
  <c r="D155" i="25"/>
  <c r="E155" i="25"/>
  <c r="C165" i="25"/>
  <c r="D165" i="25"/>
  <c r="E165" i="25"/>
  <c r="C172" i="25"/>
  <c r="C181" i="25"/>
  <c r="C192" i="25"/>
  <c r="D192" i="25"/>
  <c r="E192" i="25"/>
  <c r="F192" i="25"/>
  <c r="C200" i="25"/>
  <c r="C207" i="25"/>
  <c r="C214" i="25"/>
  <c r="C221" i="25"/>
  <c r="C234" i="25"/>
  <c r="C242" i="25"/>
  <c r="C253" i="25"/>
  <c r="D253" i="25"/>
  <c r="C263" i="25"/>
  <c r="D263" i="25"/>
  <c r="C271" i="25"/>
  <c r="D271" i="25"/>
  <c r="C282" i="25"/>
  <c r="D282" i="25"/>
  <c r="C294" i="25"/>
  <c r="E306" i="25"/>
  <c r="E308" i="25"/>
  <c r="D319" i="25"/>
  <c r="E315" i="25" s="1"/>
  <c r="E321" i="25" s="1"/>
  <c r="E327" i="25"/>
  <c r="E329" i="25"/>
  <c r="E348" i="25"/>
  <c r="E357" i="25"/>
  <c r="G357" i="25" s="1"/>
  <c r="F357" i="25"/>
  <c r="C370" i="25"/>
  <c r="D370" i="25"/>
  <c r="E370" i="25"/>
  <c r="I7" i="9"/>
  <c r="J7" i="9"/>
  <c r="I12" i="9"/>
  <c r="I18" i="9" s="1"/>
  <c r="I36" i="9" s="1"/>
  <c r="J12" i="9"/>
  <c r="J18" i="9"/>
  <c r="J36" i="9" s="1"/>
  <c r="I21" i="9"/>
  <c r="I32" i="9" s="1"/>
  <c r="J21" i="9"/>
  <c r="I26" i="9"/>
  <c r="J26" i="9"/>
  <c r="J32" i="9" s="1"/>
  <c r="I7" i="8"/>
  <c r="G8" i="8"/>
  <c r="H8" i="8"/>
  <c r="J9" i="8"/>
  <c r="I10" i="8"/>
  <c r="J10" i="8" s="1"/>
  <c r="I11" i="8"/>
  <c r="J11" i="8" s="1"/>
  <c r="I12" i="8"/>
  <c r="J12" i="8"/>
  <c r="F8" i="8"/>
  <c r="I14" i="8"/>
  <c r="J14" i="8" s="1"/>
  <c r="I15" i="8"/>
  <c r="J15" i="8" s="1"/>
  <c r="I16" i="8"/>
  <c r="J16" i="8" s="1"/>
  <c r="J17" i="8"/>
  <c r="G18" i="8"/>
  <c r="H18" i="8"/>
  <c r="J19" i="8"/>
  <c r="I20" i="8"/>
  <c r="J20" i="8" s="1"/>
  <c r="F21" i="8"/>
  <c r="I21" i="8"/>
  <c r="J21" i="8" s="1"/>
  <c r="I22" i="8"/>
  <c r="J22" i="8" s="1"/>
  <c r="I23" i="8"/>
  <c r="J23" i="8" s="1"/>
  <c r="F24" i="8"/>
  <c r="I24" i="8" s="1"/>
  <c r="J24" i="8"/>
  <c r="I25" i="8"/>
  <c r="J25" i="8" s="1"/>
  <c r="F26" i="8"/>
  <c r="I26" i="8" s="1"/>
  <c r="J26" i="8" s="1"/>
  <c r="F27" i="8"/>
  <c r="I27" i="8"/>
  <c r="J27" i="8" s="1"/>
  <c r="F28" i="8"/>
  <c r="I28" i="8" s="1"/>
  <c r="J28" i="8" s="1"/>
  <c r="E2" i="3"/>
  <c r="E3" i="3"/>
  <c r="E7" i="3"/>
  <c r="E8" i="3"/>
  <c r="E9" i="3"/>
  <c r="E10" i="3"/>
  <c r="E11" i="3"/>
  <c r="E12" i="3"/>
  <c r="E13" i="3"/>
  <c r="E15" i="3"/>
  <c r="E16" i="3"/>
  <c r="E17" i="3"/>
  <c r="E18" i="3"/>
  <c r="E19" i="3"/>
  <c r="E20" i="3"/>
  <c r="E21" i="3"/>
  <c r="E22" i="3"/>
  <c r="E23" i="3"/>
  <c r="E26" i="3"/>
  <c r="E27" i="3"/>
  <c r="E28" i="3"/>
  <c r="E29" i="3"/>
  <c r="E30" i="3"/>
  <c r="E31" i="3"/>
  <c r="E32" i="3"/>
  <c r="E33" i="3"/>
  <c r="E35" i="3"/>
  <c r="E36" i="3"/>
  <c r="E37" i="3"/>
  <c r="E38" i="3"/>
  <c r="E39" i="3"/>
  <c r="E40" i="3"/>
  <c r="E44" i="3"/>
  <c r="E45" i="3"/>
  <c r="E46" i="3"/>
  <c r="E49" i="3"/>
  <c r="E50" i="3"/>
  <c r="E51" i="3"/>
  <c r="E52" i="3"/>
  <c r="E54" i="3"/>
  <c r="E55" i="3"/>
  <c r="E59" i="3"/>
  <c r="E60" i="3"/>
  <c r="E61" i="3"/>
  <c r="E62" i="3"/>
  <c r="E63" i="3"/>
  <c r="E64" i="3"/>
  <c r="E65" i="3"/>
  <c r="E67" i="3"/>
  <c r="E68" i="3"/>
  <c r="E69" i="3"/>
  <c r="E70" i="3"/>
  <c r="E71" i="3"/>
  <c r="E72" i="3"/>
  <c r="E73" i="3"/>
  <c r="E74" i="3"/>
  <c r="E75" i="3"/>
  <c r="E78" i="3"/>
  <c r="E79" i="3"/>
  <c r="E80" i="3"/>
  <c r="E81" i="3"/>
  <c r="E82" i="3"/>
  <c r="E83" i="3"/>
  <c r="E84" i="3"/>
  <c r="E85" i="3"/>
  <c r="E87" i="3"/>
  <c r="E88" i="3"/>
  <c r="E89" i="3"/>
  <c r="E90" i="3"/>
  <c r="E91" i="3"/>
  <c r="E92" i="3"/>
  <c r="E93" i="3"/>
  <c r="E96" i="3"/>
  <c r="E97" i="3"/>
  <c r="E98" i="3"/>
  <c r="E100" i="3"/>
  <c r="E101" i="3"/>
  <c r="E102" i="3"/>
  <c r="E103" i="3"/>
  <c r="E104" i="3"/>
  <c r="E106" i="3"/>
  <c r="E107" i="3"/>
  <c r="E110" i="3"/>
  <c r="E111" i="3"/>
  <c r="E112" i="3"/>
  <c r="E113" i="3"/>
  <c r="E114" i="3"/>
  <c r="E115"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D13" i="66"/>
  <c r="D25" i="66"/>
  <c r="D24" i="66" s="1"/>
  <c r="D35" i="66"/>
  <c r="E35" i="66"/>
  <c r="E44" i="66"/>
  <c r="E49" i="66"/>
  <c r="D56" i="66"/>
  <c r="E56" i="66"/>
  <c r="E5" i="67"/>
  <c r="E33" i="67" s="1"/>
  <c r="F5" i="67"/>
  <c r="F16" i="67"/>
  <c r="E36" i="67"/>
  <c r="F36" i="67"/>
  <c r="E40" i="67"/>
  <c r="F40" i="67"/>
  <c r="E47" i="67"/>
  <c r="F47" i="67"/>
  <c r="E52" i="67"/>
  <c r="F52" i="67"/>
  <c r="C9" i="7"/>
  <c r="G9" i="7" s="1"/>
  <c r="G10" i="7"/>
  <c r="G11" i="7"/>
  <c r="G12" i="7"/>
  <c r="D14" i="7"/>
  <c r="G16" i="7"/>
  <c r="G17" i="7"/>
  <c r="G18" i="7"/>
  <c r="G19" i="7"/>
  <c r="C27" i="7"/>
  <c r="G27" i="7" s="1"/>
  <c r="G28" i="7"/>
  <c r="D32" i="7"/>
  <c r="G32" i="7" s="1"/>
  <c r="G33" i="7"/>
  <c r="G34" i="7"/>
  <c r="E4" i="65"/>
  <c r="D13" i="65"/>
  <c r="E13" i="65"/>
  <c r="E23" i="65" s="1"/>
  <c r="D16" i="65"/>
  <c r="E16" i="65"/>
  <c r="D26" i="65"/>
  <c r="E26" i="65"/>
  <c r="D30" i="65"/>
  <c r="E30" i="65"/>
  <c r="D40" i="65"/>
  <c r="E40" i="65"/>
  <c r="D44" i="65"/>
  <c r="D50" i="65"/>
  <c r="E50" i="65"/>
  <c r="D57" i="65"/>
  <c r="D20" i="1"/>
  <c r="E14" i="3" s="1"/>
  <c r="E20" i="1"/>
  <c r="I21" i="1"/>
  <c r="E34" i="3" s="1"/>
  <c r="J21" i="1"/>
  <c r="E86" i="3" s="1"/>
  <c r="I32" i="1"/>
  <c r="E41" i="3" s="1"/>
  <c r="J32" i="1"/>
  <c r="D35" i="1"/>
  <c r="E24" i="3" s="1"/>
  <c r="E35" i="1"/>
  <c r="E76" i="3" s="1"/>
  <c r="I38" i="1"/>
  <c r="J38" i="1"/>
  <c r="E95" i="3" s="1"/>
  <c r="J44" i="1"/>
  <c r="E99" i="3" s="1"/>
  <c r="I52" i="1"/>
  <c r="E53" i="3" s="1"/>
  <c r="J52" i="1"/>
  <c r="E105" i="3" s="1"/>
  <c r="F57" i="67" l="1"/>
  <c r="E57" i="67"/>
  <c r="F44" i="67"/>
  <c r="F33" i="67"/>
  <c r="E44" i="67"/>
  <c r="I34" i="1"/>
  <c r="E42" i="3" s="1"/>
  <c r="I13" i="8"/>
  <c r="J13" i="8" s="1"/>
  <c r="E43" i="66"/>
  <c r="D43" i="66"/>
  <c r="H6" i="8"/>
  <c r="I8" i="8"/>
  <c r="J8" i="8" s="1"/>
  <c r="F59" i="67"/>
  <c r="F62" i="67" s="1"/>
  <c r="C25" i="7"/>
  <c r="C43" i="7" s="1"/>
  <c r="E60" i="65"/>
  <c r="D23" i="65"/>
  <c r="J34" i="1"/>
  <c r="E94" i="3" s="1"/>
  <c r="E37" i="1"/>
  <c r="E77" i="3" s="1"/>
  <c r="E66" i="3"/>
  <c r="D62" i="65"/>
  <c r="E62" i="65"/>
  <c r="E15" i="7" s="1"/>
  <c r="D25" i="7"/>
  <c r="D43" i="7" s="1"/>
  <c r="D17" i="38"/>
  <c r="D21" i="38" s="1"/>
  <c r="D25" i="38" s="1"/>
  <c r="F18" i="8"/>
  <c r="I18" i="8" s="1"/>
  <c r="J18" i="8" s="1"/>
  <c r="E43" i="3"/>
  <c r="M28" i="8"/>
  <c r="J57" i="1"/>
  <c r="D37" i="1"/>
  <c r="E25" i="3" s="1"/>
  <c r="G6" i="8"/>
  <c r="E59" i="67" l="1"/>
  <c r="E62" i="67" s="1"/>
  <c r="E14" i="7"/>
  <c r="G15" i="7"/>
  <c r="J59" i="1"/>
  <c r="E109" i="3" s="1"/>
  <c r="E108" i="3"/>
  <c r="F6" i="8"/>
  <c r="I6" i="8" s="1"/>
  <c r="J6" i="8" s="1"/>
  <c r="E48" i="3"/>
  <c r="E47" i="3" l="1"/>
  <c r="I57" i="1"/>
  <c r="E25" i="7"/>
  <c r="G14" i="7"/>
  <c r="I59" i="1" l="1"/>
  <c r="E56" i="3"/>
  <c r="E43" i="7"/>
  <c r="G25" i="7"/>
  <c r="G43" i="7" s="1"/>
  <c r="E57" i="3" l="1"/>
</calcChain>
</file>

<file path=xl/comments1.xml><?xml version="1.0" encoding="utf-8"?>
<comments xmlns="http://schemas.openxmlformats.org/spreadsheetml/2006/main">
  <authors>
    <author>DGCG</author>
  </authors>
  <commentList>
    <comment ref="I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I5" authorId="0" shapeId="0">
      <text>
        <r>
          <rPr>
            <b/>
            <sz val="9"/>
            <color indexed="81"/>
            <rFont val="Tahoma"/>
            <family val="2"/>
          </rPr>
          <t>DGCG:</t>
        </r>
        <r>
          <rPr>
            <sz val="9"/>
            <color indexed="81"/>
            <rFont val="Tahoma"/>
            <family val="2"/>
          </rPr>
          <t xml:space="preserve">
Modificado menos devengado</t>
        </r>
      </text>
    </comment>
  </commentList>
</comments>
</file>

<file path=xl/comments3.xml><?xml version="1.0" encoding="utf-8"?>
<comments xmlns="http://schemas.openxmlformats.org/spreadsheetml/2006/main">
  <authors>
    <author>DGCG</author>
  </authors>
  <commentList>
    <comment ref="I7" authorId="0" shapeId="0">
      <text>
        <r>
          <rPr>
            <b/>
            <sz val="9"/>
            <color indexed="81"/>
            <rFont val="Tahoma"/>
            <family val="2"/>
          </rPr>
          <t>DGCG:</t>
        </r>
        <r>
          <rPr>
            <sz val="9"/>
            <color indexed="81"/>
            <rFont val="Tahoma"/>
            <family val="2"/>
          </rPr>
          <t xml:space="preserve">
Modificado menos devengado</t>
        </r>
      </text>
    </comment>
  </commentList>
</comments>
</file>

<file path=xl/comments4.xml><?xml version="1.0" encoding="utf-8"?>
<comments xmlns="http://schemas.openxmlformats.org/spreadsheetml/2006/main">
  <authors>
    <author>DGCG</author>
  </authors>
  <commentList>
    <comment ref="J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<sst xmlns="http://schemas.openxmlformats.org/spreadsheetml/2006/main" count="2580" uniqueCount="1241">
  <si>
    <t>Ente Público:</t>
  </si>
  <si>
    <t>SISTEMA AVANZADO DE BACHILLERATO Y EDUCACION SUPERIOR EN EL ESTADO DE GUANAJUATO</t>
  </si>
  <si>
    <t>Concepto</t>
  </si>
  <si>
    <t>INGRESOS Y OTROS BENEFICIOS</t>
  </si>
  <si>
    <t>GASTOS Y OTRAS PÉRDIDAS</t>
  </si>
  <si>
    <t>Impuestos</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</si>
  <si>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</si>
  <si>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</si>
  <si>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</si>
  <si>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</si>
  <si>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</si>
  <si>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</si>
  <si>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</si>
  <si>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</si>
  <si>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</si>
  <si>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</si>
  <si>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</si>
  <si>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</si>
  <si>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</si>
  <si>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</si>
  <si>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</si>
  <si>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</si>
  <si>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</si>
  <si>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</si>
  <si>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</si>
  <si>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</si>
  <si>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Incremento por Variación de Inventarios</t>
  </si>
  <si>
    <t>Disminución del Exceso de Estimaciones por Pérdida o Deterioro u Obsolescencia</t>
  </si>
  <si>
    <t>Participaciones</t>
  </si>
  <si>
    <t>Disminución del Exceso de Provisiones</t>
  </si>
  <si>
    <t>Aportaciones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</si>
  <si>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</si>
  <si>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</si>
  <si>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</si>
  <si>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</si>
  <si>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</si>
  <si>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</si>
  <si>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</si>
  <si>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</si>
  <si>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</si>
  <si>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</si>
  <si>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</si>
  <si>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</si>
  <si>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</si>
  <si>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</si>
  <si>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</si>
  <si>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</si>
  <si>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</si>
  <si>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Total de Gastos y Otras Pérdidas</t>
  </si>
  <si>
    <t>Bajo protesta de decir verdad declaramos que los Estados Financieros y sus Notas son razonablemente correctos y responsabilidad del emisor</t>
  </si>
  <si>
    <t>C.P. Adriana Margarita Orozco Jiménez</t>
  </si>
  <si>
    <t>Director General del SABES</t>
  </si>
  <si>
    <t>Directora de Administración y Finanzas del SABES</t>
  </si>
  <si>
    <t>CONCEPTO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</si>
  <si>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</si>
  <si>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</si>
  <si>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</si>
  <si>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</si>
  <si>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</si>
  <si>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</si>
  <si>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</si>
  <si>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</si>
  <si>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</si>
  <si>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</si>
  <si>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</si>
  <si>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</si>
  <si>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</si>
  <si>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</si>
  <si>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</si>
  <si>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</si>
  <si>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</si>
  <si>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</si>
  <si>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</si>
  <si>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</si>
  <si>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</si>
  <si>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</si>
  <si>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</si>
  <si>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</si>
  <si>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</si>
  <si>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</si>
  <si>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</si>
  <si>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</si>
  <si>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</si>
  <si>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</si>
  <si>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</si>
  <si>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</si>
  <si>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</si>
  <si>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</si>
  <si>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</si>
  <si>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</si>
  <si>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</si>
  <si>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</si>
  <si>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</si>
  <si>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</si>
  <si>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</si>
  <si>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</si>
  <si>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</si>
  <si>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</si>
  <si>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</si>
  <si>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</si>
  <si>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</si>
  <si>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</si>
  <si>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</si>
  <si>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</si>
  <si>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</si>
  <si>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</si>
  <si>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</si>
  <si>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</si>
  <si>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</si>
  <si>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</si>
  <si>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</si>
  <si>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</si>
  <si>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Origen</t>
  </si>
  <si>
    <t>Aplicación</t>
  </si>
  <si>
    <t>Exceso o Insuficiencia en la Actualización de la Hacienda Pública/Patrimonio</t>
  </si>
  <si>
    <t>Sector:</t>
  </si>
  <si>
    <t>Fecha:</t>
  </si>
  <si>
    <t>Edo. Financiero</t>
  </si>
  <si>
    <t>EF</t>
  </si>
  <si>
    <t>Activo</t>
  </si>
  <si>
    <t>TOTAL DEL  ACTIVO</t>
  </si>
  <si>
    <t>Pasivo</t>
  </si>
  <si>
    <t>TOTAL DEL  PASIVO</t>
  </si>
  <si>
    <t>TOTAL DEL  PASIVO Y HACIENDA PÚBLICA / PATRIMONIO</t>
  </si>
  <si>
    <t>Elaboró</t>
  </si>
  <si>
    <t>Nombre:</t>
  </si>
  <si>
    <t>Cargo:</t>
  </si>
  <si>
    <t>Autorizó</t>
  </si>
  <si>
    <t>ECSF</t>
  </si>
  <si>
    <t>Saldo Inicial</t>
  </si>
  <si>
    <t>Cargos del Periodo</t>
  </si>
  <si>
    <t>Abonos del Periodo</t>
  </si>
  <si>
    <t>Saldo Final</t>
  </si>
  <si>
    <t>Variación del Periodo</t>
  </si>
  <si>
    <t>4 =(1+2-3)</t>
  </si>
  <si>
    <t>(4-1)</t>
  </si>
  <si>
    <t xml:space="preserve"> </t>
  </si>
  <si>
    <t xml:space="preserve">Bienes Muebles </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</si>
  <si>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</si>
  <si>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</si>
  <si>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</si>
  <si>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</si>
  <si>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</si>
  <si>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</si>
  <si>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</si>
  <si>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</si>
  <si>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</si>
  <si>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</si>
  <si>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</si>
  <si>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</si>
  <si>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</si>
  <si>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</si>
  <si>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</si>
  <si>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</si>
  <si>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</si>
  <si>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</si>
  <si>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</si>
  <si>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TOTAL</t>
  </si>
  <si>
    <t>Actualización de la Hacienda Pública/Patrimonio</t>
  </si>
  <si>
    <t>Resultados del Ejercicio (Ahorro/Desahorro)</t>
  </si>
  <si>
    <t xml:space="preserve">Revalúos  </t>
  </si>
  <si>
    <t>Cuotas y Aportaciones de Seguridad Social</t>
  </si>
  <si>
    <t>Contribuciones de mejoras</t>
  </si>
  <si>
    <t>Otras Aplicaciones de Inversión</t>
  </si>
  <si>
    <t>Transferencias, Asignaciones y Subsidios y Otras Ayudas</t>
  </si>
  <si>
    <t>Otros Orígenes de Operación</t>
  </si>
  <si>
    <t>Servicios Personales</t>
  </si>
  <si>
    <t>Endeudamiento Neto</t>
  </si>
  <si>
    <t>Otros Orígenes de Financiamiento</t>
  </si>
  <si>
    <t>Transferencias al resto del Sector Público</t>
  </si>
  <si>
    <t xml:space="preserve">Subsidios y Subvenciones </t>
  </si>
  <si>
    <t>Servicios de la Deuda</t>
  </si>
  <si>
    <t>Otras Aplicaciones de Financiamiento</t>
  </si>
  <si>
    <t xml:space="preserve">Participaciones </t>
  </si>
  <si>
    <t>Otras Aplicaciones de Operación</t>
  </si>
  <si>
    <t>NOMBRE</t>
  </si>
  <si>
    <t>JUICIOS</t>
  </si>
  <si>
    <t>JUICIOS LABORALES</t>
  </si>
  <si>
    <t>GARANTÍAS</t>
  </si>
  <si>
    <t>AVALES</t>
  </si>
  <si>
    <t>PENSIONES Y JUBILACIONES</t>
  </si>
  <si>
    <t xml:space="preserve">NOTAS A LOS ESTADOS FINANCIEROS </t>
  </si>
  <si>
    <t>Al 30 de Abril  del 2016</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</si>
  <si>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</si>
  <si>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</si>
  <si>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</si>
  <si>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</si>
  <si>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</si>
  <si>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</si>
  <si>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</si>
  <si>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</si>
  <si>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</si>
  <si>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</si>
  <si>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1121102002  INV BANCOMER INF. 1351</t>
  </si>
  <si>
    <t>PAGARE</t>
  </si>
  <si>
    <t>1121109001  IXE CASA BOLSA 589531</t>
  </si>
  <si>
    <t>CERTIFICADO BURSATIL</t>
  </si>
  <si>
    <t>1211 INVERSIONES A LP</t>
  </si>
  <si>
    <t>1211109001  LP IXE CASA DE BOLSA 589531</t>
  </si>
  <si>
    <t>* DERECHOSA RECIBIR EFECTIVO Y EQUIVALENTES Y BIENES O SERVICIOS A RECIBIR</t>
  </si>
  <si>
    <t>ESF-02 INGRESOS P/RECUPERAR</t>
  </si>
  <si>
    <t>2014</t>
  </si>
  <si>
    <t>2013</t>
  </si>
  <si>
    <t>1122 CUENTAS POR COBRAR CP</t>
  </si>
  <si>
    <t>1122602001  CUENTAS POR COBRAR A ENTIDADES FED Y MPIOS</t>
  </si>
  <si>
    <t>1124 INGRESOS POR RECUPERAR CP</t>
  </si>
  <si>
    <t>ESF-03 DEUDORES P/RECUPERAR</t>
  </si>
  <si>
    <t>90 DIAS</t>
  </si>
  <si>
    <t>180 DIAS</t>
  </si>
  <si>
    <t>365 DIAS</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</si>
  <si>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</si>
  <si>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</si>
  <si>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</si>
  <si>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</si>
  <si>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</si>
  <si>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</si>
  <si>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</si>
  <si>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</si>
  <si>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1131001001 ANTICIPO A PROVEEDORES</t>
  </si>
  <si>
    <t>1134 ANTICIPO A CONTRATISTAS</t>
  </si>
  <si>
    <t>1134201002 ANTICIPO A CONTRATISTAS BIENES PROPIOS</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</si>
  <si>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</si>
  <si>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</si>
  <si>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</si>
  <si>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</si>
  <si>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</si>
  <si>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</si>
  <si>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</si>
  <si>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</si>
  <si>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</si>
  <si>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</si>
  <si>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</si>
  <si>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</si>
  <si>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</si>
  <si>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</si>
  <si>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</si>
  <si>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</si>
  <si>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</si>
  <si>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</si>
  <si>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</si>
  <si>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</si>
  <si>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</si>
  <si>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</si>
  <si>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</si>
  <si>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</si>
  <si>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</si>
  <si>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</si>
  <si>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</si>
  <si>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</si>
  <si>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</si>
  <si>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</si>
  <si>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</si>
  <si>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</si>
  <si>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</si>
  <si>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</si>
  <si>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</si>
  <si>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</si>
  <si>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</si>
  <si>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</si>
  <si>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</si>
  <si>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</si>
  <si>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</si>
  <si>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1243253200 INSTRUMENTAL MÉDICO Y DE LABORATORIO 2011</t>
  </si>
  <si>
    <t>1243253201 INSTRUMENTAL MÉDICO Y DE LABORATORIO 2010</t>
  </si>
  <si>
    <t>1244154100 AUTOMÓVILES Y CAMIONES 2011</t>
  </si>
  <si>
    <t>1244154101 AUTOMÓVILES Y CAMIONES 2010</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</si>
  <si>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</si>
  <si>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</si>
  <si>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</si>
  <si>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</si>
  <si>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</si>
  <si>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</si>
  <si>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</si>
  <si>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</si>
  <si>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</si>
  <si>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</si>
  <si>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</si>
  <si>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</si>
  <si>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</si>
  <si>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</si>
  <si>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</si>
  <si>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</si>
  <si>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</si>
  <si>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</si>
  <si>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</si>
  <si>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</si>
  <si>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</si>
  <si>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</si>
  <si>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</si>
  <si>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</si>
  <si>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1263353101 EQUIPO MÉDICO Y DE LABORATORIO 2010</t>
  </si>
  <si>
    <t>1263353201 INSTRUMENTAL MÉDICO Y DE LABORATORIO 2010</t>
  </si>
  <si>
    <t>1263454101 AUTOMÓVILES Y CAMIONES 2010</t>
  </si>
  <si>
    <t>1263454901 OTROS EQUIPOS DE TRANSPORTE 2010</t>
  </si>
  <si>
    <t>1263656101 MAQUINARIA Y EQUIPO AGROPECUARIO 2010</t>
  </si>
  <si>
    <t>1263656201 MAQUINARIA Y EQUIPO INDUSTRIAL 2010</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</si>
  <si>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</si>
  <si>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</si>
  <si>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</si>
  <si>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</si>
  <si>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</si>
  <si>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</si>
  <si>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</si>
  <si>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</si>
  <si>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</si>
  <si>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</si>
  <si>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</si>
  <si>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ESF-12 CUENTAS Y DOCUMENTOS POR PAGAR</t>
  </si>
  <si>
    <t>2110 CUENTAS POR PAGAR A CORTO PLAZO</t>
  </si>
  <si>
    <t>2120 DOCUMENTOS POR PAGAR A CORTO PLAZO</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</si>
  <si>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</si>
  <si>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</si>
  <si>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</si>
  <si>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</si>
  <si>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</si>
  <si>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</si>
  <si>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</si>
  <si>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</si>
  <si>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</si>
  <si>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</si>
  <si>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</si>
  <si>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</si>
  <si>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</si>
  <si>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</si>
  <si>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4200 PARTICIPACIONES, APORTACIONES, TRANSFERENCIAS, ASIGNACIONES, SUBSIDIOS Y OTRAS AYUDAS</t>
  </si>
  <si>
    <t>ERA-02 OTROS INGRESOS Y BENEFICIOS</t>
  </si>
  <si>
    <t xml:space="preserve">4300 OTROS INGRESOS Y BENEFICIOS
</t>
  </si>
  <si>
    <t>ERA-03 GASTOS</t>
  </si>
  <si>
    <t>%GASTO</t>
  </si>
  <si>
    <t>EXPLICACION</t>
  </si>
  <si>
    <t>5000 GASTOS Y OTRAS PERDIDAS</t>
  </si>
  <si>
    <t>III) NOTAS AL ESTADO DE VARIACIÓN A LA HACIEDA PÚBLICA</t>
  </si>
  <si>
    <t>VHP-01 PATRIMONIO CONTRIBUIDO</t>
  </si>
  <si>
    <t>MODIFICACION</t>
  </si>
  <si>
    <t>3110 HACIENDA PUBLICA/PATRIMONIO CONTRIBUIDO</t>
  </si>
  <si>
    <t>VHP-02 PATRIMONIO GENERADO</t>
  </si>
  <si>
    <t>3210 HACIENDA PUBLICA /PATRIMONIO GENERADO</t>
  </si>
  <si>
    <t>IV) NOTAS AL ESTADO DE FLUJO DE EFECTIVO</t>
  </si>
  <si>
    <t>EFE-01 FLUJO DE EFECTIVO</t>
  </si>
  <si>
    <t>1110 EFECTIVO Y EQUIVALENTES</t>
  </si>
  <si>
    <t>EFE-02 ADQ. BIENES MUEBLES E INMUEBLES</t>
  </si>
  <si>
    <t>% SUB</t>
  </si>
  <si>
    <t>1210 INVERSIONES FINANCIERAS A LARGO PLAZO</t>
  </si>
  <si>
    <t>1230 BIENES INMUEBLES, INFRAESTRUCTURA Y CONSTRUCCIONES EN PROCESO</t>
  </si>
  <si>
    <t xml:space="preserve">IV) CONCILIACIÓN DE LOS INGRESOS PRESUPUESTARIOS Y CONTABLES, ASI COMO ENTRE LOS EGRESOS </t>
  </si>
  <si>
    <t>PRESUPUESTARIOS Y LOS GASTOS</t>
  </si>
  <si>
    <t>Conciliación entre los Ingresos Presupuestarios y Contables</t>
  </si>
  <si>
    <t>Correspondiente del 1 de enero al 30 de Junio de 2014</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</si>
  <si>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</si>
  <si>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</si>
  <si>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</si>
  <si>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</si>
  <si>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</si>
  <si>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</si>
  <si>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</si>
  <si>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</si>
  <si>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</si>
  <si>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</si>
  <si>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</si>
  <si>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</si>
  <si>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</si>
  <si>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</si>
  <si>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</si>
  <si>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</si>
  <si>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</si>
  <si>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</si>
  <si>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</si>
  <si>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</si>
  <si>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</si>
  <si>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</si>
  <si>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</si>
  <si>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</si>
  <si>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</si>
  <si>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</si>
  <si>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</si>
  <si>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</si>
  <si>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</si>
  <si>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</si>
  <si>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</si>
  <si>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</si>
  <si>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</si>
  <si>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</si>
  <si>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</si>
  <si>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</si>
  <si>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</si>
  <si>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</si>
  <si>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</si>
  <si>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</si>
  <si>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</si>
  <si>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NOTAS DE MEMORIA</t>
  </si>
  <si>
    <t>NOTAS DE MEMORIA.</t>
  </si>
  <si>
    <t>7000 CUENTAS DE ORDEN CONTABLES</t>
  </si>
  <si>
    <t>Nombre de quien autoriza</t>
  </si>
  <si>
    <t>Nombre de quien elabora</t>
  </si>
  <si>
    <t>Cargo de quien autoriza</t>
  </si>
  <si>
    <t>Cargo de quien elabora</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</si>
  <si>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</si>
  <si>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</si>
  <si>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</si>
  <si>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</si>
  <si>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</si>
  <si>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</si>
  <si>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</si>
  <si>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</si>
  <si>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</si>
  <si>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</si>
  <si>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</si>
  <si>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</si>
  <si>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</si>
  <si>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</si>
  <si>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</si>
  <si>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</si>
  <si>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AUTOMÓVILES Y CAMIONES 2011</t>
  </si>
  <si>
    <t>1244154101  AUTOMÓVILES Y CAMIONES 2010</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</si>
  <si>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</si>
  <si>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</si>
  <si>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</si>
  <si>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</si>
  <si>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</si>
  <si>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</si>
  <si>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</si>
  <si>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</si>
  <si>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</si>
  <si>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</si>
  <si>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</si>
  <si>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</si>
  <si>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</si>
  <si>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</si>
  <si>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</si>
  <si>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</si>
  <si>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</si>
  <si>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</si>
  <si>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</si>
  <si>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</si>
  <si>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</si>
  <si>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</si>
  <si>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</si>
  <si>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1263353101  EQUIPO MÉDICO Y DE LABORATORIO 2010</t>
  </si>
  <si>
    <t>1263353201  INSTRUMENTAL MÉDICO Y DE LABORATORIO 2010</t>
  </si>
  <si>
    <t>1263454901  OTROS EQUIPOS DE TRANSPORTE 2010</t>
  </si>
  <si>
    <t>1263656101  MAQUINARIA Y EQUIPO AGROPECUARIO 2010</t>
  </si>
  <si>
    <t>1263656201  MAQUINARIA Y EQUIPO INDUSTRIAL 2010</t>
  </si>
  <si>
    <t>1263656501  EQUIPO DE COMUNICACIÓN Y TELECOMUNICACIÓN 2010</t>
  </si>
  <si>
    <t>1263656601  "EQUIPOS DE GENERACIÓN ELÉCTRICA, APARATOS Y ACCES</t>
  </si>
  <si>
    <t>1263656701  HERRAMIENTAS Y MÁQUINAS-HERRAMIENTA 2010</t>
  </si>
  <si>
    <t>1263656901  OTROS EQUIPOS 2010</t>
  </si>
  <si>
    <t>1191001001  DEPOSITOS EN GARANTIA SERV.</t>
  </si>
  <si>
    <t>2161001002 DEPOSITOS EN GARANTÍA POR DEVOLVER</t>
  </si>
  <si>
    <t>2199002001 CXP GEG POR SERV. EDUCATIVOS</t>
  </si>
  <si>
    <t>Pago de nomina de maestros de bachillerato, tutores de universidad y personal administrativo</t>
  </si>
  <si>
    <t>APORTACIONES</t>
  </si>
  <si>
    <t>PROPIO</t>
  </si>
  <si>
    <t>BAJA DE ACTIVO FIJO</t>
  </si>
  <si>
    <t>OTRAS INSTITUCIONES</t>
  </si>
  <si>
    <t>ESTATAL</t>
  </si>
  <si>
    <t>FEDERAL</t>
  </si>
  <si>
    <t>MUNICIPAL</t>
  </si>
  <si>
    <t>7110000263  DONATIVOS EN BIENES Y SERVICIOS</t>
  </si>
  <si>
    <t>7120000263  BIENES Y SERVICIOS DONADOS</t>
  </si>
  <si>
    <t>SISTEMA AVANZADO DE BACHILLERATO Y EDUCACIÓN SUPERIOR EN EL ESTADO DE GUANAJUATO</t>
  </si>
  <si>
    <t xml:space="preserve">Ente Público:      </t>
  </si>
  <si>
    <t>Rubro de Ingresos</t>
  </si>
  <si>
    <t>Diferencia</t>
  </si>
  <si>
    <t>Estimado</t>
  </si>
  <si>
    <t>Ampliaciones y Reducciones</t>
  </si>
  <si>
    <t>Modificado</t>
  </si>
  <si>
    <t>Devengado</t>
  </si>
  <si>
    <t>Recaudado</t>
  </si>
  <si>
    <t>(1)</t>
  </si>
  <si>
    <t>(2)</t>
  </si>
  <si>
    <t>(4)</t>
  </si>
  <si>
    <t>(5)</t>
  </si>
  <si>
    <t>Productos</t>
  </si>
  <si>
    <t>Aprovechamientos</t>
  </si>
  <si>
    <t>Transferencias, Asignaciones, Subsidios y Otras Ayudas</t>
  </si>
  <si>
    <t>Ingresos Derivados de Financiamientos</t>
  </si>
  <si>
    <t>Total</t>
  </si>
  <si>
    <t>C.P. Adriana Maragarita Orozco Jiménez</t>
  </si>
  <si>
    <t>Directora de Administración y Finanzas</t>
  </si>
  <si>
    <t>ESTADO ANALÍTICO DEL EJERCICIO DEL PRESUPUESTO DE EGRESOS</t>
  </si>
  <si>
    <t>Egresos</t>
  </si>
  <si>
    <t>Subejercicio</t>
  </si>
  <si>
    <t>Aprobado</t>
  </si>
  <si>
    <t>Ampliaciones/ (Reducciones)</t>
  </si>
  <si>
    <t>Pagado</t>
  </si>
  <si>
    <t>3 = (1 + 2 )</t>
  </si>
  <si>
    <t>6 = ( 3 - 5 )</t>
  </si>
  <si>
    <t>Total del Gasto</t>
  </si>
  <si>
    <t xml:space="preserve">Egresos </t>
  </si>
  <si>
    <t>Gasto Corriente</t>
  </si>
  <si>
    <t>Gasto de Capital</t>
  </si>
  <si>
    <t>Amortización de la Deuda y Disminución de Pasivos</t>
  </si>
  <si>
    <t>CLASIFICACIÓN POR OBJETO DEL GASTO (CAPÍTULO Y CONCEPTO)</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</si>
  <si>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</si>
  <si>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</si>
  <si>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</si>
  <si>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</si>
  <si>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</si>
  <si>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</si>
  <si>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</si>
  <si>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</si>
  <si>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</si>
  <si>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</si>
  <si>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</si>
  <si>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</si>
  <si>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</si>
  <si>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</si>
  <si>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</si>
  <si>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</si>
  <si>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</si>
  <si>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</si>
  <si>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</si>
  <si>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</si>
  <si>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</si>
  <si>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</si>
  <si>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</si>
  <si>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</si>
  <si>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</si>
  <si>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</si>
  <si>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</si>
  <si>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</si>
  <si>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</si>
  <si>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</si>
  <si>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</si>
  <si>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</si>
  <si>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</si>
  <si>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</si>
  <si>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</si>
  <si>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</si>
  <si>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</si>
  <si>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</si>
  <si>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</si>
  <si>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</si>
  <si>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</si>
  <si>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</si>
  <si>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</si>
  <si>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</si>
  <si>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</si>
  <si>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</si>
  <si>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</si>
  <si>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</si>
  <si>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</si>
  <si>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</si>
  <si>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SISTEMA AVANZADO DE BACHILLERATO Y EDUCACIÓN SUPERIOR EN EL ESATDO DE GUANAJUATO</t>
  </si>
  <si>
    <t>Gobierno</t>
  </si>
  <si>
    <t>Legislación</t>
  </si>
  <si>
    <t>Justicia</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</si>
  <si>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</si>
  <si>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</si>
  <si>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</si>
  <si>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</si>
  <si>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</si>
  <si>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</si>
  <si>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</si>
  <si>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</si>
  <si>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</si>
  <si>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</si>
  <si>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</si>
  <si>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</si>
  <si>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</si>
  <si>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</si>
  <si>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</si>
  <si>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</si>
  <si>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</si>
  <si>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</si>
  <si>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</si>
  <si>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</si>
  <si>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</si>
  <si>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</si>
  <si>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</si>
  <si>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</si>
  <si>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</si>
  <si>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ENDEUDAMIENTO NETO</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</si>
  <si>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</si>
  <si>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</si>
  <si>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</si>
  <si>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</si>
  <si>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</si>
  <si>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</si>
  <si>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</si>
  <si>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</si>
  <si>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</si>
  <si>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</si>
  <si>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</si>
  <si>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</si>
  <si>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</si>
  <si>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</si>
  <si>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C.P. Adriana Maragrita Orozco Jiménez</t>
  </si>
  <si>
    <t>INDICADORES DE POSTURA FISCAL</t>
  </si>
  <si>
    <t>Ente Público:     SISTEMA AVANZADO DE BACHILLERATO Y EDUCACIÓN SUPERIOR EN EL ESTADO DE GUANAJUATO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</si>
  <si>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</si>
  <si>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</si>
  <si>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indexed="8"/>
        <rFont val="Arial"/>
        <family val="2"/>
      </rPr>
      <t>1</t>
    </r>
  </si>
  <si>
    <r>
      <t xml:space="preserve">     2. Ingresos del Sector Paraestatal </t>
    </r>
    <r>
      <rPr>
        <vertAlign val="superscript"/>
        <sz val="10"/>
        <color indexed="8"/>
        <rFont val="Arial"/>
        <family val="2"/>
      </rPr>
      <t>1</t>
    </r>
  </si>
  <si>
    <t>II. Egresos Presupuestarios (II=3+4)</t>
  </si>
  <si>
    <r>
      <t xml:space="preserve">        3. Egresos del Gobierno de la Entidad Federativa </t>
    </r>
    <r>
      <rPr>
        <vertAlign val="superscript"/>
        <sz val="10"/>
        <color indexed="8"/>
        <rFont val="Arial"/>
        <family val="2"/>
      </rPr>
      <t>2</t>
    </r>
  </si>
  <si>
    <r>
      <t xml:space="preserve">          4. Egresos del Sector Paraestatal </t>
    </r>
    <r>
      <rPr>
        <vertAlign val="superscript"/>
        <sz val="10"/>
        <color indexed="8"/>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</si>
  <si>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</si>
  <si>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</si>
  <si>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</si>
  <si>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</si>
  <si>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</si>
  <si>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</si>
  <si>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</si>
  <si>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</si>
  <si>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</si>
  <si>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</si>
  <si>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Del 01 de Enero al 30 de Abril de 2016</t>
  </si>
  <si>
    <t>GASTO POR CATEGORIA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</si>
  <si>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</si>
  <si>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</si>
  <si>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</si>
  <si>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</si>
  <si>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</si>
  <si>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</si>
  <si>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</si>
  <si>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</si>
  <si>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</si>
  <si>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</si>
  <si>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</si>
  <si>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</si>
  <si>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</si>
  <si>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</si>
  <si>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</si>
  <si>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</si>
  <si>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</si>
  <si>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</si>
  <si>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</si>
  <si>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</si>
  <si>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</si>
  <si>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</si>
  <si>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</si>
  <si>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</si>
  <si>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</si>
  <si>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</si>
  <si>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</si>
  <si>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</si>
  <si>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</si>
  <si>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Directora de Adinistración y Finanzas del SABES</t>
  </si>
  <si>
    <t>INFRAESTRUCTURA</t>
  </si>
  <si>
    <t>Directora de Admón. y Finanzas del SABES</t>
  </si>
  <si>
    <t>PROCESOS Y/O PROGRAMAS EDUCATIVOS CERTIFICADOS Y/O ACREDITADOS / PROCESOS Y/O PROGRAMAS EDUCATIVOS PROGRAMADOS A SER CERTIFICADOS Y/O ACREDITADOS * 100</t>
  </si>
  <si>
    <t>PLANTELES QUE INGRESAN EN EL SISTEMA NACIONAL DE BACHILLERATO / PLANTELES PROGRAMADOS A INGRESAR, EN EL SISTEMA NACIONAL DE BACHILLERATO * 100</t>
  </si>
  <si>
    <t>PLANTELES QUE CUENTAN CON LA CERTIFICACIÓN DE LA NORMA ISO 9001 / PLANTELES PROGRAMADOS A CERTIFICAR BAJO LA NORMA ISO 9001 * 100</t>
  </si>
  <si>
    <t>DOCENTES Y DIRECTIVOS FORTALECIDOS CON ALGUNA ACCIÓN FORMATIVA O LABORAL / DOCENTES Y DIRECTIVOS PROGRAMADOS A SER FORTALECIDOS CON ALGUNA ACCIÓN FORMATIVA O LABORAL * 100</t>
  </si>
  <si>
    <t>Número de alumnos atendidos / Número de alumnos proyectados a atender * 100</t>
  </si>
  <si>
    <t>NECESIDADES DE INFRAESTRUCTURA Y EQUIPAMIENTO ATENDIDAS / NECESIDADES DE INFRAESTRUCTURA Y EQUIPAMIENTO IDENTIFICADAS * 100</t>
  </si>
  <si>
    <t>Alumnos atendidos con acciones de fortalecimiento para la vinculación con el entorno / Alumnos programados a ser atendidos con acciones de fortalecimiento para la vinculación con el entorno * 100</t>
  </si>
  <si>
    <t>Alumnos atendidos con acciones para el fortalecimiento de competencias emprendedoras / Alumnos programados para ser atendidos con acciones para el fortalecimiento de competencias emprendedoras * 100</t>
  </si>
  <si>
    <t>Alumnos con formación  y/o certificados en competencias laborales / Alumnos con formación  y/o certificados en competencias laborales programados * 100</t>
  </si>
  <si>
    <t>Gestión</t>
  </si>
  <si>
    <t>RELACIÓN DE ESQUEMAS BURSÁTILES Y DE COBERTURAS FINANCIERAS</t>
  </si>
  <si>
    <t xml:space="preserve">Instrumentos Financieros </t>
  </si>
  <si>
    <t xml:space="preserve">Valor Razonable </t>
  </si>
  <si>
    <t>Riesgos</t>
  </si>
  <si>
    <t>Fondo, Programa o Convenio</t>
  </si>
  <si>
    <t>Datos de la Cuenta Bancaria</t>
  </si>
  <si>
    <t>Institución Bancaria</t>
  </si>
  <si>
    <t>Número de Cuenta</t>
  </si>
  <si>
    <t>BBVA BANCOMER</t>
  </si>
  <si>
    <t>INGRESOS PROPIOS</t>
  </si>
  <si>
    <t>ESTATAL NOMINA</t>
  </si>
  <si>
    <t>HSBC</t>
  </si>
  <si>
    <t>INFRAESTRUCTURA REC. ESTATAL</t>
  </si>
  <si>
    <t>PROPIOS</t>
  </si>
  <si>
    <t>BANCO DEL BAJIO</t>
  </si>
  <si>
    <t xml:space="preserve"> CHEQUES CLIENTE 11380730</t>
  </si>
  <si>
    <t>FONDO DE AHORRO</t>
  </si>
  <si>
    <t>SANTANDER</t>
  </si>
  <si>
    <t xml:space="preserve">  NÓMINA</t>
  </si>
  <si>
    <t xml:space="preserve">  PROPIO  CHEQUES</t>
  </si>
  <si>
    <t>IXE CASA BOLSA 589531</t>
  </si>
  <si>
    <t>IXE CASA DE BOLSA</t>
  </si>
  <si>
    <t>58953-1</t>
  </si>
  <si>
    <t>LP IXE CASA DE BOLSA 589531</t>
  </si>
  <si>
    <t>Poder Ejecutivo / Sector Paraestatal</t>
  </si>
  <si>
    <t>Relación de Cuentas Bancarias Productivas Específicas</t>
  </si>
  <si>
    <t>Nombre</t>
  </si>
  <si>
    <t>C.P. Adriana Margarita Orozco Jimenez</t>
  </si>
  <si>
    <t>Director general del SABES</t>
  </si>
  <si>
    <t>Directora de Admon y Finanzas del SABES</t>
  </si>
  <si>
    <t>1263252201  APARATOS DEPORTIVOS 2010</t>
  </si>
  <si>
    <t>1263656401  "SISTEMAS DE AIRE ACONDICIONADO, CALEFACCION Y DE</t>
  </si>
  <si>
    <t>0</t>
  </si>
  <si>
    <t>0140815748</t>
  </si>
  <si>
    <t>0448673780</t>
  </si>
  <si>
    <t>0155440149</t>
  </si>
  <si>
    <t>0190511609</t>
  </si>
  <si>
    <t>0113807300101</t>
  </si>
  <si>
    <t>0142090270101</t>
  </si>
  <si>
    <t>65504314326</t>
  </si>
  <si>
    <t>65504450895</t>
  </si>
  <si>
    <t>ANUAL</t>
  </si>
  <si>
    <t>EJERCICIO</t>
  </si>
  <si>
    <t>PROGRAMA O FONDO</t>
  </si>
  <si>
    <t>DESTINO DE LOS RECURSOS</t>
  </si>
  <si>
    <t>DEVENGADO</t>
  </si>
  <si>
    <t>PAGADO</t>
  </si>
  <si>
    <t>REINTEGRO</t>
  </si>
  <si>
    <t>AYUDA A</t>
  </si>
  <si>
    <t>SUBSIDIO</t>
  </si>
  <si>
    <t>SECTOR
(económico o social)</t>
  </si>
  <si>
    <t>BENEFICIARIO</t>
  </si>
  <si>
    <t>CURP</t>
  </si>
  <si>
    <t>RFC</t>
  </si>
  <si>
    <t>MONTO
PAGADO</t>
  </si>
  <si>
    <t>2016</t>
  </si>
  <si>
    <t xml:space="preserve">Q2312 FONDOS CONCURSABLES EN PLANTELES SABES                      </t>
  </si>
  <si>
    <t>1776 Alumnos de Bachillerato del nivel medio superior en el Municipio beneficiado: Victoria, Apaseo el Alto, Comonfrot, Dr. Mora, Pénjamo y Tarimoro</t>
  </si>
  <si>
    <t>4212825403  FAM EDU MEDIA SUP SERVICIOS GENERALES</t>
  </si>
  <si>
    <t>Mtro. Juan Luis Saldaña López</t>
  </si>
  <si>
    <t>_________________________________________</t>
  </si>
  <si>
    <t>______________________________________________</t>
  </si>
  <si>
    <t>BURBUJA GENERACIONAL</t>
  </si>
  <si>
    <t>2159 OTROS PASIVOS DIFERIDOS A C.P.</t>
  </si>
  <si>
    <t>2159003001 INGRESOS POR RECLASIFICAR</t>
  </si>
  <si>
    <t>1236262700 INSTALACIONES Y EQUIPAMIENTO</t>
  </si>
  <si>
    <t>E</t>
  </si>
  <si>
    <t>P</t>
  </si>
  <si>
    <t>M</t>
  </si>
  <si>
    <t>Cobertura de Educación Media Superior y Superior</t>
  </si>
  <si>
    <t>Competencias para el trabajo</t>
  </si>
  <si>
    <t>P0492 ADMINISTRACIÓN E IMPARTICIÓN DE LOS SERVICIOS EXISTENTES EDUCATIVOS</t>
  </si>
  <si>
    <t>3,060 alumnos de Bachillerato, de los centros de 18 de marzo, 21 de Marzo, Ampliación San Francisco, Arboledas los López, Bajío de Bonillas, Cabeceras Municipales de: Guanajuato, Jaral del Progreso, Juventino Rosas, San José Iturbide; Col las Reynas, León II, San Juaníco, Santa María, El Vergel, General Candido Navarro, Ibarrilla, Los López, Jardines de la Hacienda, Jacinto López, Juan Alonso de Torres, La Piscina, La Soledad, Los Ramírez, Misión de Chichimecas, Misión de la Luz, Primaveral, Puentecillas, Real de Celaya, Rincón de Centeno, San Isisdro,  San Pedro de los Hernández, Santa Teresa, Urireo, Valle de las Flores, Valle de Señora y Valle Dorado</t>
  </si>
  <si>
    <t>2017</t>
  </si>
  <si>
    <t>OTROS</t>
  </si>
  <si>
    <t>1233058300   EDIFICIOS NO HABITACIONALES</t>
  </si>
  <si>
    <t>1236262200   Edificación no habitacional</t>
  </si>
  <si>
    <t>Alumno</t>
  </si>
  <si>
    <t>Social</t>
  </si>
  <si>
    <t xml:space="preserve">Q0828   REHABILITACIÓN DEN INFRAESTRUCTURA EN PLANTELES DE EDUCACIÓN MEDIA SUPERIOR DEL SABES       </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</si>
  <si>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</si>
  <si>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4410 Ayudas sociales a personas</t>
  </si>
  <si>
    <t>Ingresos de la Gestión:</t>
  </si>
  <si>
    <t>Transferencias, Asignaciones, Subsidios y Otras ayudas</t>
  </si>
  <si>
    <t>Ingresos Financieros</t>
  </si>
  <si>
    <t>Gastos de Funcionamiento</t>
  </si>
  <si>
    <t>Transferencias, Asignaciones, Subsidios Y Otras Ayudas</t>
  </si>
  <si>
    <t>Inversión Pública no Capitalizable</t>
  </si>
  <si>
    <t>Inventarios</t>
  </si>
  <si>
    <t>Otros Activos Circulantes</t>
  </si>
  <si>
    <t>HACIENDA PÚBLICA/PATRIMONIO</t>
  </si>
  <si>
    <t>Resultados del Ejercicio (Ahorro/ Desahorro)</t>
  </si>
  <si>
    <t>Flujo de Efectivo de las Actividades de Operación</t>
  </si>
  <si>
    <t>Flujo Neto de Efectivo por Actividades de Operación</t>
  </si>
  <si>
    <t>Flujo de Efectivo de las actividades de Inversión</t>
  </si>
  <si>
    <t>Otros Orígenes de Inversión</t>
  </si>
  <si>
    <t>Flujo Neto de Efectivo por Actividades de Inversión</t>
  </si>
  <si>
    <t>Flujo de Efectivo de las actividades de Financiamiento</t>
  </si>
  <si>
    <t>Interno</t>
  </si>
  <si>
    <t>Externo</t>
  </si>
  <si>
    <t>Flujo Neto de Efectivo por Actividades de Financiamiento</t>
  </si>
  <si>
    <t>Incremento/Disminución Neta en el Efectivo y Equivalentes al Efectivo</t>
  </si>
  <si>
    <t>Efectivo y Equivalentes al Efectivo al Inicio del Ejercicio</t>
  </si>
  <si>
    <t>Efectivo y Equivalentes al Efectivo al Final del Ejercicio</t>
  </si>
  <si>
    <t>Clave del Programa presupuestario
(1)</t>
  </si>
  <si>
    <t>Nombre del programa presupuestario
(2)</t>
  </si>
  <si>
    <t>Nombre de la dependencia o entidad que lo ejecuta
(3)</t>
  </si>
  <si>
    <t>Fuente de Financiamiento
(4)</t>
  </si>
  <si>
    <t>Prespuesto del programa presupuestario</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</si>
  <si>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</si>
  <si>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</si>
  <si>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</si>
  <si>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</si>
  <si>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</si>
  <si>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</si>
  <si>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</si>
  <si>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</si>
  <si>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</si>
  <si>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</si>
  <si>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Aprobado
(5)</t>
  </si>
  <si>
    <t>Modificado
(6)</t>
  </si>
  <si>
    <t>Devengado
(7)</t>
  </si>
  <si>
    <t>Ejercido
(8)</t>
  </si>
  <si>
    <t>Pagado
(9)</t>
  </si>
  <si>
    <t>P005</t>
  </si>
  <si>
    <t>E017</t>
  </si>
  <si>
    <t>E038</t>
  </si>
  <si>
    <t>E057</t>
  </si>
  <si>
    <t>M000</t>
  </si>
  <si>
    <t>Gestión de centros escolares de Educación Media Superior y Superior</t>
  </si>
  <si>
    <t>Trayectoria en Nivel Básico, Media Superior y Superior</t>
  </si>
  <si>
    <t>SABES</t>
  </si>
  <si>
    <t>Estatales-propios</t>
  </si>
  <si>
    <t>Estatales-propios-federales</t>
  </si>
  <si>
    <t>Estatales</t>
  </si>
  <si>
    <t>Desarrollo social-Educación</t>
  </si>
  <si>
    <t>0333_IR_1801_PEGT_BES_Anexos</t>
  </si>
  <si>
    <t>N/A</t>
  </si>
  <si>
    <t>SI</t>
  </si>
  <si>
    <t>NO</t>
  </si>
  <si>
    <t>____________________________________________________</t>
  </si>
  <si>
    <t>ESTUDIANTES  PARTICIPANDO EN CURSOS, ACTIVIDADES Y TALLERES COMPLEMENTARIAS PARA EL  DESARROLLO INTEGRAL PARA SUPERIOR / ESTUDIANTES  PROGRAMADOS PARA PARTICIPAR EN CURSOS, ACTIVIDADES Y TALLERES COMPLEMENTARIAS PARA EL  DESARROLLO INTEGRAL PARA SUPERIOR* 100</t>
  </si>
  <si>
    <t>ESTUDIANTES  PARTICIPANDO EN CURSOS, ACTIVIDADES Y TALLERES COMPLEMENTARIAS PARA EL  DESARROLLO INTEGRAL PARA MEDIA SUPERIOR / ESTUDIANTES  PROGRAMADOS PARA PARTICIPAR EN CURSOS, ACTIVIDADES Y TALLERES COMPLEMENTARIAS PARA EL  DESARROLLO INTEGRAL PARA MEDIA SUPERIOR* 100</t>
  </si>
  <si>
    <t>ID 2508.- Porcentaje de alumnos con formación y/o certificados en competencias laborales en Superior</t>
  </si>
  <si>
    <t>Id 2507..-Porcentaje de alumnos con formación y/o certificados en competencias laborales en Media Superior</t>
  </si>
  <si>
    <t>ID 2503.- Porcentaje de alumnos en riesgo de deserción y reprobación atendidos con apoyo académico y/o psicosocial</t>
  </si>
  <si>
    <t>ID 734.- Porcentaje de necesidades de infraestructura y equipamiento atendidas</t>
  </si>
  <si>
    <t>ID 850.-Porcentaje de procesos educativos certificados y/o programas educativos acreditados</t>
  </si>
  <si>
    <t>Id 2324.- Porcentaje de planteles que ingresan al sistema nacional de bachillerato</t>
  </si>
  <si>
    <t>ID 2325.-Porcentaje de Planteles que cuentan con la Certificación de la Norma ISO 9001</t>
  </si>
  <si>
    <t>ID 710.- Porcentaje de docentes y directivos fortalecidos con alguna acción formativa o laboral</t>
  </si>
  <si>
    <t>ID 2483.- Porcentaje de estudiantes participando en cursos, actividades y talleres complementarias para el desarrollo integral para Superior</t>
  </si>
  <si>
    <t>ID 2482.- Porcentaje de estudiantes participando en cursos, actividades y talleres complementarias para el desarrollo integral para Media Superior</t>
  </si>
  <si>
    <t>ID 2496.- Porcentaje de alumnos atendidos en Superior</t>
  </si>
  <si>
    <t>ID 2495.- Porcentaje de alumnos atendidos en Media Superior</t>
  </si>
  <si>
    <t>ID 2499.- Porcentaje de alumnos atendidos con acciones de fortalecimiento en Superior</t>
  </si>
  <si>
    <t>ID 2500.- Porcentaje de alumnos atendidos con acciones de fortalecimiento para Media Superior</t>
  </si>
  <si>
    <t>_______________________________________________________</t>
  </si>
  <si>
    <t>Hacienda Pública / Patrimonio Contribuido</t>
  </si>
  <si>
    <t>Hacienda Pública / Patrimonio Generado de Ejercicios Anteriores</t>
  </si>
  <si>
    <t>Hacienda Pública / Patrimonio Generado de Ejercicio</t>
  </si>
  <si>
    <t>Exceso o Insuficiencia en la Actualización de la Hacienda Pública / Patrimonio</t>
  </si>
  <si>
    <t>1121102004 PATRONATOS Y MPIOS</t>
  </si>
  <si>
    <t>1121109001 IXE CASA BOLSA 589531</t>
  </si>
  <si>
    <t xml:space="preserve">   </t>
  </si>
  <si>
    <t xml:space="preserve">    </t>
  </si>
  <si>
    <t>______________________________________</t>
  </si>
  <si>
    <t>Variaciones de la Hacienda Pública / Patrimonio Neto de 2018</t>
  </si>
  <si>
    <t>Hacienda Pública / Patrimonio Contribuido Neto de 2018-2</t>
  </si>
  <si>
    <t>Hacienda Pública / Patrimonio Neto Final de 2018-2</t>
  </si>
  <si>
    <t>Cambios en la Hacienda Pública / Patrimonio Contribuido Neto de 2018</t>
  </si>
  <si>
    <t>Cambios en el Exceso o Insuficiencia en la Actualización
de la Hacienda Pública / Patrimonio Neto de 2018</t>
  </si>
  <si>
    <t>Hacienda Pública / Patrimonio Neto Final de 2018</t>
  </si>
  <si>
    <t>Exceso o Insuficiencia en la Actualización de la Hacienda
Pública / Patrimonio Neto de 2018-2</t>
  </si>
  <si>
    <t>Hacienda Pública / Patrimonio Generado Neto de 2018-2</t>
  </si>
  <si>
    <t>REMANENTE FAM 2018</t>
  </si>
  <si>
    <t>2111401003  APORTACION PATRONAL IMSS</t>
  </si>
  <si>
    <t>2111401004  APORTACION PATRONAL INFONAVIT</t>
  </si>
  <si>
    <t>2112101001  PROVEEDORES DE BIENES Y SERVICIOS</t>
  </si>
  <si>
    <t>2112199099  EM/RF</t>
  </si>
  <si>
    <t>2117101003  ISR SALARIOS POR PAGAR</t>
  </si>
  <si>
    <t>2117101004  ISR ASIMILADOS POR PAGAR</t>
  </si>
  <si>
    <t>2117101015  ISR A PAGAR RETENCIÓN ARRENDAMIENTO</t>
  </si>
  <si>
    <t>2117102003  CEDULAR ARRENDAMIENTO A PAGAR</t>
  </si>
  <si>
    <t>2117102004  CEDULAR HONORARIOS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</si>
  <si>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</si>
  <si>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</si>
  <si>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</si>
  <si>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</si>
  <si>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</si>
  <si>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</si>
  <si>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</si>
  <si>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2117918002  CAP 2%</t>
  </si>
  <si>
    <t>2117918004  PENALIZACIONES CONTRATISTAS</t>
  </si>
  <si>
    <t>2117919001  FONACOT</t>
  </si>
  <si>
    <t>2117919003  DESCUENTO POR TELEFONÍA</t>
  </si>
  <si>
    <t>2119904003  CXP GEG POR RENDIMIENTOS</t>
  </si>
  <si>
    <t>2119904004  CXP GEG POR RECTIFICACIONES</t>
  </si>
  <si>
    <t>2119904005  CXP POR REMANENTES</t>
  </si>
  <si>
    <t>2119905001  ACREEDORES DIVERSOS</t>
  </si>
  <si>
    <t>4213831000  CONVENIO SERVICIOS PERSONALES</t>
  </si>
  <si>
    <t>5111113000  SUELDOS BASE AL PERSONAL PERMANENTE</t>
  </si>
  <si>
    <t>5112121000  HONORARIOS ASIMILABLES A SALARIOS</t>
  </si>
  <si>
    <t>5112123000  RETRIBUCIONES POR SERVS. DE CARACTER SOCIAL</t>
  </si>
  <si>
    <t>5113132000  PRIMAS DE VACAS., DOMINICAL Y GRATIF. FIN DE AÑO</t>
  </si>
  <si>
    <t>5113134000  COMPENSACIONES</t>
  </si>
  <si>
    <t>5114141000  APORTACIONES DE SEGURIDAD SOCIAL</t>
  </si>
  <si>
    <t>5114142000  APORTACIONES A FONDOS DE VIVIENDA</t>
  </si>
  <si>
    <t>5114143000  APORTACIONES AL SISTEMA  PARA EL RETIRO</t>
  </si>
  <si>
    <t>5115151000  CUOTAS PARA EL FONDO DE AHORRO Y FONDO DEL TRABAJO</t>
  </si>
  <si>
    <t>5115152000  INDEMNIZACIONES</t>
  </si>
  <si>
    <t>5115154000  PRESTACIONES CONTRACTUALES</t>
  </si>
  <si>
    <t>5116171000  ESTÍMULOS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</si>
  <si>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</si>
  <si>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</si>
  <si>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</si>
  <si>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</si>
  <si>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</si>
  <si>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</si>
  <si>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5122223000  UTENSILIOS PARA EL SERVICIO DE ALIMENTACIÓN</t>
  </si>
  <si>
    <t>5124241000  PRODUCTOS MINERALES NO METALICOS</t>
  </si>
  <si>
    <t>5124242000  CEMENTO Y PRODUCTOS DE CONCRETO</t>
  </si>
  <si>
    <t>5124243000  CAL, YESO Y PRODUCTOS DE YESO</t>
  </si>
  <si>
    <t>5124245000  VIDRIO Y PRODUCTOS DE VIDRIO</t>
  </si>
  <si>
    <t>5124246000  MATERIAL ELECTRICO Y ELECTRONICO</t>
  </si>
  <si>
    <t>5124247000  ARTICULOS METALICOS PARA LA CONSTRUCCION</t>
  </si>
  <si>
    <t>5124248000  MATERIALES COMPLEMENTARIOS</t>
  </si>
  <si>
    <t>5124249000  OTROS MATERIALES Y ARTICULOS DE CONSTRUCCION Y REP</t>
  </si>
  <si>
    <t>5125256000  FIBRAS SINTÉTICAS, HULES, PLÁSTICOS Y DERIVS.</t>
  </si>
  <si>
    <t>5126261000  COMBUSTIBLES, LUBRICANTES Y ADITIVOS</t>
  </si>
  <si>
    <t>5129291000  HERRAMIENTAS MENORES</t>
  </si>
  <si>
    <t>5129292000  REFACCIONES, ACCESORIOS Y HERRAM. MENORES</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</si>
  <si>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</si>
  <si>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</si>
  <si>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</si>
  <si>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</si>
  <si>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</si>
  <si>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</si>
  <si>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</si>
  <si>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</si>
  <si>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5131317000  SERV. ACCESO A INTERNET, REDES Y PROC. DE INFO.</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</si>
  <si>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</si>
  <si>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</si>
  <si>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</si>
  <si>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</si>
  <si>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</si>
  <si>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</si>
  <si>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5133334000  CAPACITACIÓN</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</si>
  <si>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</si>
  <si>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</si>
  <si>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</si>
  <si>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</si>
  <si>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</si>
  <si>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</si>
  <si>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</si>
  <si>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</si>
  <si>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</si>
  <si>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</si>
  <si>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</si>
  <si>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</si>
  <si>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5137371000  PASAJES AEREOS</t>
  </si>
  <si>
    <t>5137372000  PASAJES TERRESTRES</t>
  </si>
  <si>
    <t>5137375000  VIATICOS EN EL PAIS</t>
  </si>
  <si>
    <t>5138385000  GASTOS  DE REPRESENTACION</t>
  </si>
  <si>
    <t>5139392000  OTROS IMPUESTOS Y DERECHOS</t>
  </si>
  <si>
    <t>5139394000  SENTENCIAS Y RESOLUCIONES JUDICIALES</t>
  </si>
  <si>
    <t>5139395000  PENAS, MULTAS, ACCESORIOS Y ACTUALIZACIONES</t>
  </si>
  <si>
    <t>5139396000  OTROS GASTOS POR RESPONSABILIDADES</t>
  </si>
  <si>
    <t>5139398000  IMPUESTO DE NOMINA</t>
  </si>
  <si>
    <t>5139399000  OTROS SERVICIOS GENERALES</t>
  </si>
  <si>
    <t>5241441000  AYUDAS SOCIALES A PERSONAS</t>
  </si>
  <si>
    <t>3110000001  APORTACIONES</t>
  </si>
  <si>
    <t>3110000002  BAJA DE ACTIVO FIJO</t>
  </si>
  <si>
    <t>3110000003  FONDOS DE CONTINGENCIA</t>
  </si>
  <si>
    <t>3110000007  APOYOS INTERINSTITUCIONALES</t>
  </si>
  <si>
    <t>3110000099  CUENTA TRANSITORIA DEPURACIÓN AF</t>
  </si>
  <si>
    <t>3110915000  BIENES MUEBLES E INMUEBLES</t>
  </si>
  <si>
    <t>3110916000  OBRA PÚBLICA</t>
  </si>
  <si>
    <t>3111825406  FAM MEDIA SUP OBRA PÚBLICA</t>
  </si>
  <si>
    <t>3111828005  FAFEF BIENES MUEBLES E INMUEBLES</t>
  </si>
  <si>
    <t>3111828006  FAFEF OBRA PUBLICA</t>
  </si>
  <si>
    <t>3111835000  FEDERAL CONVENIO EJER BIENES MUEBLES E INMUEBLES</t>
  </si>
  <si>
    <t>3111836000  FEDERAL CONVENIO EJER OBRA PUBLICA</t>
  </si>
  <si>
    <t>3113825405  EJE ANT FAM MEDIA SUP BIENES MUEBLES E INMUEBLES</t>
  </si>
  <si>
    <t>3113825406  EJE ANT FAM MEDIA SUP OBRA PUBLICA</t>
  </si>
  <si>
    <t>3113828005  EJE ANT FAFEF BIENES MUEBLES E INMUEBLES</t>
  </si>
  <si>
    <t>3113828006  FAFEF OBRA PUBLICA EJERCICIO ANTERIORES</t>
  </si>
  <si>
    <t>3113835000  CONVENIO BIENES MUEBLES E INMUEBLES EJER ANT</t>
  </si>
  <si>
    <t>3113836000  CONVENIO OBRA PUBLICA EJER ANT</t>
  </si>
  <si>
    <t>3113915000  ESTATALES DE EJERCICIOS ANTERIORES BIENES MUEBLES</t>
  </si>
  <si>
    <t>3113916000  ESTATALES DE EJERCICIOS ANTERIORES OBRA PUBLICA</t>
  </si>
  <si>
    <t>3113924206  MUNICIPAL OBRA EJERCICIO ANTERIORES</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</si>
  <si>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</si>
  <si>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</si>
  <si>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</si>
  <si>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</si>
  <si>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</si>
  <si>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</si>
  <si>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</si>
  <si>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</si>
  <si>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</si>
  <si>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</si>
  <si>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</si>
  <si>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</si>
  <si>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</si>
  <si>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</si>
  <si>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</si>
  <si>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</si>
  <si>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</si>
  <si>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</si>
  <si>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</si>
  <si>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</si>
  <si>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3220690214  APLICACIÓN DE REMANENTE MUNICIPAL</t>
  </si>
  <si>
    <t>3252000001  AJUSTES Y CORRECCIONES</t>
  </si>
  <si>
    <t>1112102001  BBVA BANCOMER</t>
  </si>
  <si>
    <t>1112102002  BBVA BANCOMER 448673780</t>
  </si>
  <si>
    <t>1112102004  BBVA BANCOMER 0155440149</t>
  </si>
  <si>
    <t>1112102008  BBVA  0190511609 INGRESOS PROPIOS</t>
  </si>
  <si>
    <t>1112102009  BBVA PAAGES PATRONATOS 196349439  CHEQUES</t>
  </si>
  <si>
    <t>1112102018  BBVA 0112003007 FONDO AHORRO 2018-2019</t>
  </si>
  <si>
    <t>1112104001  BITAL CHEQUES (HSBC)</t>
  </si>
  <si>
    <t>1112104011  HSBC 4054251939 INFRAESTRUCTURA REC. ESTATAL</t>
  </si>
  <si>
    <t>1112104017  HSBC PROPIO 4057424905 CHEQUES</t>
  </si>
  <si>
    <t>1112106002  BAJIO PROPIO 5254446 CHEQUES CLIENTE 11380730</t>
  </si>
  <si>
    <t>1112106004  BAJIO 14209027 0101 ESTATAL</t>
  </si>
  <si>
    <t>1112106009  BAJIO 197833070101 BURBUJA GENERACIONAL</t>
  </si>
  <si>
    <t>1112106011  BAJIO 206404700101 BURBUJA FEDERAL</t>
  </si>
  <si>
    <t>1112106013  BAJIO 21975818 REM FAM 2018</t>
  </si>
  <si>
    <t>1112107002  SANTANDER 65-50431462-6  NÓMINA</t>
  </si>
  <si>
    <t>1112107003  SANTANDER  PROPIO 65-50445089-5 CHEQUES</t>
  </si>
  <si>
    <t>1112107004  SANTANDER 18000076691 FAM 2018</t>
  </si>
  <si>
    <t>SISTEMA AVANZADO DE BACHILLERATO Y EDUCACIÓN SUPERIOR EN EL ESTADO DE GUANAJUATO
Informe Sobre Pasivos Contingentes
AL 30 DE SEPTIEMBRE DE 2018 y 2017</t>
  </si>
  <si>
    <t>FAM 2018</t>
  </si>
  <si>
    <t xml:space="preserve">                                                      </t>
  </si>
  <si>
    <t>___________________________________</t>
  </si>
  <si>
    <t>1121 Inversiones Financieras a Corto Plazo</t>
  </si>
  <si>
    <t>6 = ( 3 - 4 )</t>
  </si>
  <si>
    <t>DIRECCION GENERAL</t>
  </si>
  <si>
    <t>VIDEO-BACHILLERATOS</t>
  </si>
  <si>
    <t>REGION 1</t>
  </si>
  <si>
    <t>REGION 2</t>
  </si>
  <si>
    <t>REGION 3</t>
  </si>
  <si>
    <t>REGION 4</t>
  </si>
  <si>
    <t>REGION 5</t>
  </si>
  <si>
    <t>REGION 6</t>
  </si>
  <si>
    <t>REGION 7</t>
  </si>
  <si>
    <t>REGION 8</t>
  </si>
  <si>
    <t>UNIDEG</t>
  </si>
  <si>
    <t>ACADEMICO</t>
  </si>
  <si>
    <t>PLANEACION</t>
  </si>
  <si>
    <t>VINCULACION</t>
  </si>
  <si>
    <t>ADMINISTRACION Y FINANZAS</t>
  </si>
  <si>
    <t>DESARROLLO HUMANO Y ORGANIZACIÓN</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</si>
  <si>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</si>
  <si>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</si>
  <si>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</si>
  <si>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</si>
  <si>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</si>
  <si>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</si>
  <si>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</si>
  <si>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</si>
  <si>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</si>
  <si>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</si>
  <si>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</si>
  <si>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“Bajo protesta de decir verdad declaramos que los Estados Financieros y sus notas, son razonablemente correctos y son responsabilidad del emisor”</t>
  </si>
  <si>
    <t>_________________________________________________</t>
  </si>
  <si>
    <t>________________________________________________________________</t>
  </si>
  <si>
    <t>PROGRAMAS Y PROYECTOS DE INVERSIÓN</t>
  </si>
  <si>
    <t>Inversión</t>
  </si>
  <si>
    <t>Metas</t>
  </si>
  <si>
    <t>% Avance Financiero</t>
  </si>
  <si>
    <t>% Avance Metas</t>
  </si>
  <si>
    <t>Clave del Programa/ Proyecto</t>
  </si>
  <si>
    <t>Descripción</t>
  </si>
  <si>
    <t>UR</t>
  </si>
  <si>
    <t>Programado</t>
  </si>
  <si>
    <t>Alcanzado</t>
  </si>
  <si>
    <t>Devengado/ Aprobado</t>
  </si>
  <si>
    <t>Devengado/ Modificado</t>
  </si>
  <si>
    <t>Alcanzado/ Programado</t>
  </si>
  <si>
    <t>Alcanzado/ Modificado</t>
  </si>
  <si>
    <t>Q0338</t>
  </si>
  <si>
    <t>3018 SABES</t>
  </si>
  <si>
    <t>Q0824</t>
  </si>
  <si>
    <t xml:space="preserve">INFRA. MUN. SILAO                                           </t>
  </si>
  <si>
    <t>Q0828</t>
  </si>
  <si>
    <t>REHABILITACIÓN EN INFRAESTRUCTURA EN PLANTELES DE EDUCACIÓN MEDIA SUPERIOR DEL SABES</t>
  </si>
  <si>
    <t>Q2270</t>
  </si>
  <si>
    <t>EQUIPAMIENTO</t>
  </si>
  <si>
    <t xml:space="preserve">EQUIPAMIENTO EN PLANTELES SABES                             </t>
  </si>
  <si>
    <t>Q2312</t>
  </si>
  <si>
    <t xml:space="preserve">FONDOS CONCURSABLES EN PLANTELES SABES                      </t>
  </si>
  <si>
    <t>INFRAESTRUCTURA EN PLANTELES DE EDUCACIÓN MEDIA SUPERIOR</t>
  </si>
  <si>
    <t>REHABILITACIÓN DE LA INFRAESTRUCTURA</t>
  </si>
  <si>
    <t>SISTEMA AVANZADO DE BACHILLERATO Y EDUCACIÓN SUPERIOS EN EL ESTADO DE GUANAJUATO
ESTADO DE SITUACION FINANCIERA
Del 01 de Enero al 31 de Marzo del 2019 y 2018</t>
  </si>
  <si>
    <t>SISTEMA AVANZADO DE BACHILLERATO Y EDUCACIÓN SUPERIOS EN EL ESTADO DE GUANAJUATO
Estado de Actividades
Del 01 de Enero al 31 de Marzo del 2019 y 2018</t>
  </si>
  <si>
    <t>SISTEMA AVANZADO DE BACHILLERATO Y ESTUDIOS SUPERIORES EN EL ESTADO ED GUANAJUATO
Eestado de Variación en la Hacienda Pública
Del 01 DE ENERO AL 31 DE MARZO 2019</t>
  </si>
  <si>
    <t>_______________________________</t>
  </si>
  <si>
    <t>______________________________</t>
  </si>
  <si>
    <t>Bajo protesta de decir verdad declaramos que los Estados Financieros y sus Notas son razonablemente correctos y  responsabilidad del emisor</t>
  </si>
  <si>
    <t>Normatividad Aplicable</t>
  </si>
  <si>
    <t xml:space="preserve">Descripción </t>
  </si>
  <si>
    <t>Código</t>
  </si>
  <si>
    <t>(Pesos)</t>
  </si>
  <si>
    <t>Información Adicional que Dispongan Otras Leyes</t>
  </si>
  <si>
    <t>Al 31 de Marzo 2019</t>
  </si>
  <si>
    <t>Cuenta Pública 2019</t>
  </si>
  <si>
    <t>Relación de Bienes Muebles que Componen el Patrimonio</t>
  </si>
  <si>
    <t>La relación de Bienes Muebles que conforman el patrimonio, se presenta en formato electrónico según el artículo 23 de la Ley General de Contabilidad Gubernamental</t>
  </si>
  <si>
    <t>Relación de Bienes Inmuebles que Componen el Patrimonio</t>
  </si>
  <si>
    <t>Descripción del Bien Mueble</t>
  </si>
  <si>
    <t>Valor en Libros</t>
  </si>
  <si>
    <t>Descripción del Bien Inmueble</t>
  </si>
  <si>
    <t>SISTEMA AVANZADO DE BACHILLERATO Y EDUCACIÓN SUPERIOS EN EL ESTADO DE GUANAJUATO
Estado Analìtico del Activo
Del 01 de Enero al 31 de Marzo del 2019 y 2018</t>
  </si>
  <si>
    <t>SISTEMA AVANZADO DE BACHILERATO Y EDUCACION SUPERIOR EN EL ESTADO DE GUANAJUATO
Estado Analítico de la Deuda y Otros Pasivos
Del 01 de Enero al 31 de Marzo del 2019 y 2018</t>
  </si>
  <si>
    <t>Correspondiente del 1 de Enero al 31 de Marzo  de 2019</t>
  </si>
  <si>
    <t>5110  MUEBLES DE OFICINA Y</t>
  </si>
  <si>
    <t>5120  MUEBLES, EXCEPTO DE</t>
  </si>
  <si>
    <t>5150  EQUIPO DE COMPUTO Y</t>
  </si>
  <si>
    <t>5190  OTROS MOBILIARIOS Y</t>
  </si>
  <si>
    <t>5210  EQUIPO Y APARATOS AU</t>
  </si>
  <si>
    <t>5230  CAMARAS FOTOGRAFICAS</t>
  </si>
  <si>
    <t>5290  OTRO MOBILIARIO Y EQ</t>
  </si>
  <si>
    <t>5310  EQUIPO MEDICO Y DE L</t>
  </si>
  <si>
    <t>5620  MAQUINARIA Y EQUIPO</t>
  </si>
  <si>
    <t>5640  SISTEMAS DE AIRE ACO</t>
  </si>
  <si>
    <t>5650  EQUIPO DE COMUNICACI</t>
  </si>
  <si>
    <t>5660  EQUIPOS DE GENERACIO</t>
  </si>
  <si>
    <t>5670  HERRAMIENTAS Y MAQUI</t>
  </si>
  <si>
    <t>5690  OTROS EQUIPOS</t>
  </si>
  <si>
    <t>6220  EDIFICACION NO HABITACIONAL</t>
  </si>
  <si>
    <t>Al  31  de Marzo del 2019</t>
  </si>
  <si>
    <t>1244254200  CARROCERÍAS Y REMOLQUES 2011</t>
  </si>
  <si>
    <t>1263454101  DEP AUTOMÓVILES Y CAMIONES</t>
  </si>
  <si>
    <t>2111102001  SUELDOS DEVENGADOS EJERCICIO ANTERIOR</t>
  </si>
  <si>
    <t>2112102001  PROVEEDORES DEL EJERCICIO ANTERIOR</t>
  </si>
  <si>
    <t>2119904008  CXP REMANENTE EN SOLICITUD DE REFRENDO</t>
  </si>
  <si>
    <t>4173730102  RE-INSCRIPCIÓN</t>
  </si>
  <si>
    <t>4173730104  INSCRIPCION BACHILLERATO</t>
  </si>
  <si>
    <t>4173730205  CURSOS DE IDIOMAS</t>
  </si>
  <si>
    <t>4173730207  EDUCACION CONTINUA</t>
  </si>
  <si>
    <t>4173730404  EXAMEN CENEVAL</t>
  </si>
  <si>
    <t>4173730601  REPOSICIÓN CREDENCIAL ESTACIONAMIENTO</t>
  </si>
  <si>
    <t>4173730701   CUOTAS DE TITULACIÓN</t>
  </si>
  <si>
    <t>4173730901  POR CONCEPTO DE FICHAS</t>
  </si>
  <si>
    <t>4173730903  BIBLIOTECA DIGITAL ECEST BIDIG-</t>
  </si>
  <si>
    <t>4173730915  ADEUDOS ANTERIORES ALUMNOS</t>
  </si>
  <si>
    <t>4221911100  ESTATAL SERVICIOS PERSONALES</t>
  </si>
  <si>
    <t>4221911200  ESTATAL MATERIALES Y SUMINISTROS</t>
  </si>
  <si>
    <t>4221911300  ESTATAL SERVICIOS GENERALES</t>
  </si>
  <si>
    <t>4221911400  ESTATAL SUBSIDIOS Y AYUDAS</t>
  </si>
  <si>
    <t>4399790101  INTERES NORMALES</t>
  </si>
  <si>
    <t>4399790301  DONATIVOS EN EFECTIVO</t>
  </si>
  <si>
    <t>4399790302  DONATIVOS EN ESPECIE</t>
  </si>
  <si>
    <t>4399790401  GASTOS DE ADMINISTRACION</t>
  </si>
  <si>
    <t>4399790513  SANCIONES A PROVEEDORES</t>
  </si>
  <si>
    <t>4399790603  RENTA DE CAFETERIA</t>
  </si>
  <si>
    <t>4399790908  REPOSICIÓN DE TARJETA ECOVALE</t>
  </si>
  <si>
    <t>5518000001  BAJA DE ACTIVO FIJO</t>
  </si>
  <si>
    <t>3110911500  ESTATAL BIENES MUEBLES E INMUEBLES</t>
  </si>
  <si>
    <t>3110911600  ESTATAL OBRA PÚBLICA</t>
  </si>
  <si>
    <t>3111912600  MUNICIPAL OBRA PÚBLICA</t>
  </si>
  <si>
    <t>3220000026  RESULTADO DEL EJERCICIO 2018</t>
  </si>
  <si>
    <t>1112106014  BAJIO 23553035 BURBUJA 2018</t>
  </si>
  <si>
    <t>EFE-02  BIENES MUEBLES E INTANGIBLES</t>
  </si>
  <si>
    <t>Ingresos</t>
  </si>
  <si>
    <t>(3 = 1 + 2)</t>
  </si>
  <si>
    <t>(6 = 5 - 1)</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</si>
  <si>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</si>
  <si>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</si>
  <si>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</si>
  <si>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</si>
  <si>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</si>
  <si>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</si>
  <si>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</si>
  <si>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</si>
  <si>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</si>
  <si>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así como de las Empresas Productivas del Estado</t>
  </si>
  <si>
    <r>
      <t>Productos</t>
    </r>
    <r>
      <rPr>
        <vertAlign val="superscript"/>
        <sz val="8"/>
        <color indexed="3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</si>
  <si>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</si>
  <si>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</si>
  <si>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indexed="8"/>
        <rFont val="Arial"/>
        <family val="2"/>
      </rPr>
      <t>1</t>
    </r>
    <r>
      <rPr>
        <sz val="8"/>
        <color indexed="8"/>
        <rFont val="Arial"/>
        <family val="2"/>
      </rPr>
      <t xml:space="preserve"> Incluye intereses que generan las cuentas bancarias de los entes públicos en productos.</t>
    </r>
  </si>
  <si>
    <r>
      <rPr>
        <vertAlign val="superscript"/>
        <sz val="8"/>
        <color indexed="8"/>
        <rFont val="Arial"/>
        <family val="2"/>
      </rPr>
      <t>2</t>
    </r>
    <r>
      <rPr>
        <sz val="8"/>
        <color indexed="8"/>
        <rFont val="Arial"/>
        <family val="2"/>
      </rPr>
      <t xml:space="preserve"> Incluye donativos en efectivo del Poder Ejecutivo, entre otros aprovechamientos.</t>
    </r>
  </si>
  <si>
    <r>
      <rPr>
        <vertAlign val="superscript"/>
        <sz val="8"/>
        <color indexed="8"/>
        <rFont val="Arial"/>
        <family val="2"/>
      </rPr>
      <t>3</t>
    </r>
    <r>
      <rPr>
        <sz val="8"/>
        <color indexed="8"/>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</si>
  <si>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SISTEMA AVANZADO DE BACHILLERATO Y EDUCACION SUPERIOR EN EL ESTADO DE GTO.
Estado Analítico del Ejercicio del Presupuesto de Egresos
Clasificación Administrativa
Del 1 de Enero al 31 de Marzo de 2019</t>
  </si>
  <si>
    <t>Sector Paraestatal del Gobierno (Federal/Estatal/Municipal) de SISTEMA AVANZADO DE BACHILLERATO Y EDUCACION SUPERIOR EN EL ESTADO DE GTO.
Estado Analítico del Ejercicio del Presupuesto de Egresos
Clasificación Administrativa
Del 1 de Enero al 31 de Marzo de 2019</t>
  </si>
  <si>
    <t>Del 1 de Enero al 31 de Marzo de 2019</t>
  </si>
  <si>
    <t xml:space="preserve">
Estado Analítico del Ejercicio del Presupuesto de Egresos
Clasificación Económica (por Tipo de Gasto)
Del 1 de Enero al 31 de Marzo de 2019</t>
  </si>
  <si>
    <t>Del 01 de Enero al 31 de Marzo de  2019</t>
  </si>
  <si>
    <t>Coordinación de la Politica de Gobierno</t>
  </si>
  <si>
    <t>Transacciones de la Deuda Pública / Costo Financiero de la Deuda</t>
  </si>
  <si>
    <t>Transferencias, Participaciones y Aportaciones Entre Diferentes Niveles y Ordenes de Gobierno</t>
  </si>
  <si>
    <t>S</t>
  </si>
  <si>
    <t>U</t>
  </si>
  <si>
    <t>F</t>
  </si>
  <si>
    <t>G</t>
  </si>
  <si>
    <t>R</t>
  </si>
  <si>
    <t>K</t>
  </si>
  <si>
    <t>O</t>
  </si>
  <si>
    <t>W</t>
  </si>
  <si>
    <t>L</t>
  </si>
  <si>
    <t>N</t>
  </si>
  <si>
    <t>J</t>
  </si>
  <si>
    <t>T</t>
  </si>
  <si>
    <t>Y</t>
  </si>
  <si>
    <t>Z</t>
  </si>
  <si>
    <t>Programas de Gasto Federalizado</t>
  </si>
  <si>
    <t>I</t>
  </si>
  <si>
    <t>C</t>
  </si>
  <si>
    <t>D</t>
  </si>
  <si>
    <t>H</t>
  </si>
  <si>
    <t>SISTEMA AVANZADO DE BACHILLEARTO Y EDUCACIÓN SUPERIOR EN EL ESTADO DE GUANAJUATO
INDICADORES DE RESULTADOS
DEL 1 DE ENERO AL 31 DE MARZO 2019</t>
  </si>
  <si>
    <t>P005-B. Programas, procesos y/o planteles de instituciones de educación media superior y superior, certificados</t>
  </si>
  <si>
    <t>P005-C. Los cuerpos académicos y directivos de las instituciones públicas de educación media superior y superior son capacitados, actualizados y profesionalizados.</t>
  </si>
  <si>
    <t>P005-D. Cursos, actividades y talleres para el desarrollo complementario de los alumnos impartidos.</t>
  </si>
  <si>
    <t>E017-A. Servicios educativos ofertados (II.1.2)</t>
  </si>
  <si>
    <t>E017-B. Infraestructura educativa consolidada (II.1.2)</t>
  </si>
  <si>
    <t>E038- A. Servicios de vinculación con el entorno fortalecidos (servicio social, estadías, seguimiento a egresados) (II.2.4)</t>
  </si>
  <si>
    <t>ID 2502.- Porcentaje de alumnos atendidos con acciones para el fortalecimiento de competencias emprendedoras en Media Superior</t>
  </si>
  <si>
    <t>E038- E. Programa de aprendizaje para el liderazgo y emprendedurismo ofertado en Educación Media Superior (II.2.5)</t>
  </si>
  <si>
    <t>ID 2506.- Porcentaje de alumnos atendidos con acciones para el fortalecimiento de competencias emprendedoras en Superior</t>
  </si>
  <si>
    <t>E038- F. Programa de aprendizaje para el liderazgo y emprendedurismo ofertado en Educación Superior (II.2.5)</t>
  </si>
  <si>
    <t>E038- H. Programas de certificación de competencias laborales ofertados en Educación Superior (II.2.6)</t>
  </si>
  <si>
    <t xml:space="preserve">E038- G. Programas de certificación de competencias laborales ofertados en Educación Media Superior (II.2.6) </t>
  </si>
  <si>
    <t>E057 - D. Apoyo académico y/o psicosocial a alumnos en riesgo de deserción o reprobación otorgados (II.1.6)</t>
  </si>
  <si>
    <t>Alumnos en riesgo de deserción y reprobación atendidos con apoyo académico y/o psicosocial / Alumnos en riesgo de deserción y reprobación, identificados * 100</t>
  </si>
  <si>
    <t xml:space="preserve">ID 2504.- Porcentaje de alumnos en riesgo de deserción y reprobación atendidos con apoyo académico y/o psicosocial en Superior </t>
  </si>
  <si>
    <t>Sistema Avanzado de Bachillerato y Educación Superior en el Estado de Guanajuato
MONTOS PAGADOS POR AYUDAS Y SUBSIDIOS
A MARZO DEL 2019</t>
  </si>
  <si>
    <t>Alma Delia</t>
  </si>
  <si>
    <t>Gonzalez</t>
  </si>
  <si>
    <t>Alvarez</t>
  </si>
  <si>
    <t>GOAA030104MGTNLLA1</t>
  </si>
  <si>
    <t>GOAA030104</t>
  </si>
  <si>
    <t>Diana Sarai</t>
  </si>
  <si>
    <t xml:space="preserve">De la Vega </t>
  </si>
  <si>
    <t>Olvera</t>
  </si>
  <si>
    <t>VEOD020227MGTGLNA9</t>
  </si>
  <si>
    <t>VEOD020227</t>
  </si>
  <si>
    <t>Yoana Guadalupe</t>
  </si>
  <si>
    <t>Mendoza</t>
  </si>
  <si>
    <t>Gallegos</t>
  </si>
  <si>
    <t>MEGY001228MGTNLNA3</t>
  </si>
  <si>
    <t>MEGY001228</t>
  </si>
  <si>
    <t>Edwin Leonardo</t>
  </si>
  <si>
    <t>Valencia</t>
  </si>
  <si>
    <t>Pérez</t>
  </si>
  <si>
    <t>VAPE020728HGTLRDA9</t>
  </si>
  <si>
    <t>VAPE020728</t>
  </si>
  <si>
    <t>María Yobana</t>
  </si>
  <si>
    <t>García</t>
  </si>
  <si>
    <t>Romero</t>
  </si>
  <si>
    <t>GARY020129MGTRMBA2</t>
  </si>
  <si>
    <t>GARY020129</t>
  </si>
  <si>
    <t>Tania Guadalupe</t>
  </si>
  <si>
    <t xml:space="preserve">Mata </t>
  </si>
  <si>
    <t>Hernández</t>
  </si>
  <si>
    <t>MAHT030223MQTTRNA8</t>
  </si>
  <si>
    <t>MAHT030223</t>
  </si>
  <si>
    <t>Lizeth Amayrani</t>
  </si>
  <si>
    <t xml:space="preserve">Rodríguez </t>
  </si>
  <si>
    <t>López</t>
  </si>
  <si>
    <t>ROLL011023MGTDPZA3</t>
  </si>
  <si>
    <t>ROLL011023</t>
  </si>
  <si>
    <t>SISTEMA VANAZADO DE BACHILLERATO Y EDUCACIÓN SUPERIOR EN EL ESTADO DE GUANAJUATO
EJERCICIO Y DESTINO DE GASTO FEDERALIZADO Y REINTEGROS
DEL 1 DE ENERO AL 31 DE MARZO DE 2019</t>
  </si>
  <si>
    <t>SISTEMA AVANZADO DE BACHILLERATO Y EDUCACIÓN SUPERIOS EN EL ESTADO DE GUANAJUATO
Estado de Cambios en Situaciòn Financiera
Del 01 de Enero al 31 de Marzo del 2019</t>
  </si>
  <si>
    <t>2018</t>
  </si>
  <si>
    <t>2019</t>
  </si>
  <si>
    <t>SISTEMA AVANZADO DE BACHILLERATO Y EDUCACIÓN SUPERIOR EN EL ESTADO DE GUANAJUATO
Estado de Flujos de Efectivo
AL 31 DE MARZO DE 2019</t>
  </si>
  <si>
    <t>MÉTODO</t>
  </si>
  <si>
    <t>LINEA RECTA</t>
  </si>
  <si>
    <t>Recuperable hasta el termino del contrato o cuando ya no se renueve</t>
  </si>
  <si>
    <t>EFE-02 ADQ. BIENES INMUEBLES</t>
  </si>
  <si>
    <t>EFE-03  BIENES MUEBLES E INTANGIBLES</t>
  </si>
  <si>
    <t>Ahorro/Desahorro antes de rubros Extraordinarios</t>
  </si>
  <si>
    <t>Movimientos de partidas (o rubros) que no afectan al efectivo.</t>
  </si>
  <si>
    <t>Depreciación</t>
  </si>
  <si>
    <t>Incrementos en las provisiones</t>
  </si>
  <si>
    <t>Incremento en inversiones producido por revaluación</t>
  </si>
  <si>
    <t>Ganancia/pérdida en venta de propiedad, planta y equipo</t>
  </si>
  <si>
    <t>Incremento en cuentas por cobrar</t>
  </si>
  <si>
    <t>Partidas extraordinarias</t>
  </si>
  <si>
    <t>SISTEMA AVANZADO DE BACHILLERATO Y EDUCACION SUPERIOR EN EL ESTADO DE GTO.
Estado Analítico de Ingresos
Del 1 de Enero al 31 de Marzo de 2019</t>
  </si>
  <si>
    <t>Ente Público:____SISTEMA AVANZADO DE BACHILLERATO Y EDUCACION SUPERIOR EN EL ESTADO DE GUANAJUATO</t>
  </si>
  <si>
    <t>Participaciones y Aportaciones, Convenios, Incentivos Derivados de la Colaboración Fiscal y Fondos Distintos de Aportaciones</t>
  </si>
  <si>
    <t>2161001002  DEPOSITOS EN GARANTÍ</t>
  </si>
  <si>
    <t>2199002001  CXP GEG POR SERV. ED</t>
  </si>
  <si>
    <t>BURBUJA</t>
  </si>
  <si>
    <t>Al 31 DE MARZO  DEL 2019</t>
  </si>
  <si>
    <t>Gobierno (Federal/Estatal/Municipal) 
Estado Analítico del Ejercicio del Presupuesto de Egresos
Clasificación Administrativa
Del 31 Enero al 31 de Marzo de 2019</t>
  </si>
  <si>
    <r>
      <rPr>
        <vertAlign val="superscript"/>
        <sz val="8"/>
        <color indexed="8"/>
        <rFont val="Arial"/>
        <family val="2"/>
      </rPr>
      <t>4</t>
    </r>
    <r>
      <rPr>
        <sz val="8"/>
        <color indexed="8"/>
        <rFont val="Arial"/>
        <family val="2"/>
      </rPr>
      <t xml:space="preserve"> La interpretación al clasificar los Ingresos de los Entes Públicos del Sector Paraestatal, no es homogénea en ciertos rubros del EAI por fuente de financiamiento.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</si>
</sst>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General_)"/>
    <numFmt numFmtId="165" formatCode="0_ ;\-0\ "/>
    <numFmt numFmtId="166" formatCode="#,##0_ ;\-#,##0\ "/>
    <numFmt numFmtId="167" formatCode="#,##0.00;\-#,##0.00;&quot; &quot;"/>
    <numFmt numFmtId="168" formatCode="#,##0;\-#,##0;&quot; &quot;"/>
    <numFmt numFmtId="169" formatCode="#,##0.000000000"/>
    <numFmt numFmtId="170" formatCode="_-[$€-2]* #,##0.00_-;\-[$€-2]* #,##0.00_-;_-[$€-2]* &quot;-&quot;??_-"/>
    <numFmt numFmtId="171" formatCode="_-* #,##0.00\ _€_-;\-* #,##0.00\ _€_-;_-* &quot;-&quot;??\ _€_-;_-@_-"/>
    <numFmt numFmtId="172" formatCode="_-* #,##0_-;\-* #,##0_-;_-* &quot;-&quot;??_-;_-@_-"/>
    <numFmt numFmtId="173" formatCode="#,##0.0000000000"/>
    <numFmt numFmtId="174" formatCode="#,##0.00000000"/>
    <numFmt numFmtId="175" formatCode="#,##0.0"/>
    <numFmt numFmtId="176" formatCode="#,##0.00000000000"/>
    <numFmt numFmtId="177" formatCode="#,##0.00_ ;[Red]\-#,##0.00\ "/>
  </numFmts>
  <fonts count="92">
    <font>
      <sz val="11"/>
      <color theme="1"/>
      <name val="Calibri"/>
      <family val="2"/>
      <scheme val="minor"/>
    </font>
    <font>
      <sz val="11"/>
      <color indexed="8"/>
      <name val="Calibri"/>
      <family val="2"/>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indexed="8"/>
      <name val="Calibri"/>
      <family val="2"/>
    </font>
    <font>
      <b/>
      <sz val="10"/>
      <name val="Arial"/>
      <family val="2"/>
    </font>
    <font>
      <sz val="9"/>
      <color indexed="81"/>
      <name val="Tahoma"/>
      <family val="2"/>
    </font>
    <font>
      <b/>
      <sz val="9"/>
      <color indexed="81"/>
      <name val="Tahoma"/>
      <family val="2"/>
    </font>
    <font>
      <i/>
      <sz val="10"/>
      <name val="Arial"/>
      <family val="2"/>
    </font>
    <font>
      <b/>
      <i/>
      <sz val="10"/>
      <name val="Arial"/>
      <family val="2"/>
    </font>
    <font>
      <sz val="10"/>
      <color indexed="8"/>
      <name val="Arial"/>
      <family val="2"/>
    </font>
    <font>
      <b/>
      <sz val="10"/>
      <color indexed="8"/>
      <name val="Arial"/>
      <family val="2"/>
    </font>
    <font>
      <b/>
      <vertAlign val="superscript"/>
      <sz val="10"/>
      <name val="Arial"/>
      <family val="2"/>
    </font>
    <font>
      <vertAlign val="superscript"/>
      <sz val="10"/>
      <color indexed="8"/>
      <name val="Arial"/>
      <family val="2"/>
    </font>
    <font>
      <sz val="12"/>
      <color indexed="24"/>
      <name val="Arial"/>
      <family val="2"/>
    </font>
    <font>
      <b/>
      <sz val="18"/>
      <color indexed="24"/>
      <name val="Arial"/>
      <family val="2"/>
    </font>
    <font>
      <b/>
      <sz val="14"/>
      <color indexed="24"/>
      <name val="Arial"/>
      <family val="2"/>
    </font>
    <font>
      <sz val="8"/>
      <color indexed="8"/>
      <name val="Arial"/>
      <family val="2"/>
    </font>
    <font>
      <b/>
      <sz val="9"/>
      <color indexed="8"/>
      <name val="Arial"/>
      <family val="2"/>
    </font>
    <font>
      <sz val="9"/>
      <color indexed="8"/>
      <name val="Arial"/>
      <family val="2"/>
    </font>
    <font>
      <b/>
      <u/>
      <sz val="8"/>
      <name val="Arial"/>
      <family val="2"/>
    </font>
    <font>
      <b/>
      <sz val="11"/>
      <color indexed="8"/>
      <name val="Calibri"/>
      <family val="2"/>
    </font>
    <font>
      <sz val="11"/>
      <color indexed="8"/>
      <name val="Calibri"/>
      <family val="2"/>
    </font>
    <font>
      <sz val="8"/>
      <color indexed="8"/>
      <name val="Arial"/>
      <family val="2"/>
    </font>
    <font>
      <b/>
      <sz val="8"/>
      <color indexed="8"/>
      <name val="Arial"/>
      <family val="2"/>
    </font>
    <font>
      <sz val="8"/>
      <color indexed="8"/>
      <name val="Calibri"/>
      <family val="2"/>
    </font>
    <font>
      <b/>
      <sz val="10"/>
      <color indexed="56"/>
      <name val="Arial"/>
      <family val="2"/>
    </font>
    <font>
      <sz val="10"/>
      <color indexed="8"/>
      <name val="Arial"/>
      <family val="2"/>
    </font>
    <font>
      <sz val="10"/>
      <color indexed="9"/>
      <name val="Arial"/>
      <family val="2"/>
    </font>
    <font>
      <b/>
      <sz val="10"/>
      <color indexed="8"/>
      <name val="Arial"/>
      <family val="2"/>
    </font>
    <font>
      <b/>
      <sz val="10"/>
      <color indexed="9"/>
      <name val="Arial"/>
      <family val="2"/>
    </font>
    <font>
      <b/>
      <i/>
      <sz val="10"/>
      <color indexed="8"/>
      <name val="Arial"/>
      <family val="2"/>
    </font>
    <font>
      <sz val="10"/>
      <color indexed="10"/>
      <name val="Arial"/>
      <family val="2"/>
    </font>
    <font>
      <b/>
      <sz val="10"/>
      <color indexed="23"/>
      <name val="Arial"/>
      <family val="2"/>
    </font>
    <font>
      <u/>
      <sz val="10"/>
      <color indexed="8"/>
      <name val="Arial"/>
      <family val="2"/>
    </font>
    <font>
      <b/>
      <sz val="10"/>
      <color indexed="8"/>
      <name val="Soberana Sans Light"/>
    </font>
    <font>
      <sz val="10"/>
      <color indexed="8"/>
      <name val="Calibri"/>
      <family val="2"/>
    </font>
    <font>
      <b/>
      <sz val="10"/>
      <color indexed="30"/>
      <name val="Arial"/>
      <family val="2"/>
    </font>
    <font>
      <b/>
      <u/>
      <sz val="10"/>
      <color indexed="8"/>
      <name val="Arial"/>
      <family val="2"/>
    </font>
    <font>
      <b/>
      <sz val="10"/>
      <color indexed="8"/>
      <name val="Arial"/>
      <family val="2"/>
    </font>
    <font>
      <sz val="10"/>
      <color indexed="8"/>
      <name val="Arial"/>
      <family val="2"/>
    </font>
    <font>
      <sz val="10"/>
      <color indexed="8"/>
      <name val="Calibri"/>
      <family val="2"/>
    </font>
    <font>
      <sz val="10"/>
      <color indexed="63"/>
      <name val="Arial"/>
      <family val="2"/>
    </font>
    <font>
      <b/>
      <sz val="10"/>
      <color indexed="10"/>
      <name val="Arial"/>
      <family val="2"/>
    </font>
    <font>
      <sz val="9"/>
      <color indexed="9"/>
      <name val="Arial"/>
      <family val="2"/>
    </font>
    <font>
      <b/>
      <sz val="14"/>
      <color indexed="8"/>
      <name val="Arial"/>
      <family val="2"/>
    </font>
    <font>
      <b/>
      <sz val="8"/>
      <color indexed="9"/>
      <name val="Arial"/>
      <family val="2"/>
    </font>
    <font>
      <sz val="10"/>
      <color indexed="22"/>
      <name val="Arial"/>
      <family val="2"/>
    </font>
    <font>
      <b/>
      <sz val="11"/>
      <color indexed="56"/>
      <name val="Arial"/>
      <family val="2"/>
    </font>
    <font>
      <b/>
      <sz val="18"/>
      <color indexed="8"/>
      <name val="Arial"/>
      <family val="2"/>
    </font>
    <font>
      <sz val="11"/>
      <color indexed="8"/>
      <name val="Arial"/>
      <family val="2"/>
    </font>
    <font>
      <sz val="12"/>
      <color indexed="8"/>
      <name val="Arial"/>
      <family val="2"/>
    </font>
    <font>
      <sz val="14"/>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8"/>
      <color theme="1"/>
      <name val="Arial"/>
      <family val="2"/>
    </font>
    <font>
      <sz val="11"/>
      <color rgb="FF000000"/>
      <name val="Calibri"/>
      <family val="2"/>
    </font>
    <font>
      <sz val="10"/>
      <color theme="1"/>
      <name val="Times New Roman"/>
      <family val="2"/>
    </font>
    <font>
      <sz val="11"/>
      <color theme="1"/>
      <name val="Garamond"/>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font>
    <font>
      <b/>
      <sz val="13"/>
      <color theme="3"/>
      <name val="Calibri"/>
      <family val="2"/>
      <scheme val="minor"/>
    </font>
    <font>
      <sz val="18"/>
      <color theme="3"/>
      <name val="Cambria"/>
      <family val="2"/>
      <scheme val="major"/>
    </font>
    <font>
      <b/>
      <sz val="11"/>
      <color theme="1"/>
      <name val="Calibri"/>
      <family val="2"/>
      <scheme val="minor"/>
    </font>
    <font>
      <sz val="10"/>
      <color rgb="FF000000"/>
      <name val="Segoe UI"/>
      <family val="2"/>
    </font>
    <font>
      <sz val="10"/>
      <color theme="0" tint="-0.14999847407452621"/>
      <name val="Arial"/>
      <family val="2"/>
    </font>
    <font>
      <sz val="10"/>
      <color theme="1"/>
      <name val="Arial"/>
      <family val="2"/>
    </font>
    <font>
      <b/>
      <sz val="10"/>
      <color theme="1"/>
      <name val="Arial"/>
      <family val="2"/>
    </font>
    <font>
      <b/>
      <sz val="8"/>
      <color theme="0"/>
      <name val="Arial"/>
      <family val="2"/>
    </font>
    <font>
      <vertAlign val="superscript"/>
      <sz val="8"/>
      <name val="Arial"/>
      <family val="2"/>
    </font>
    <font>
      <vertAlign val="superscript"/>
      <sz val="8"/>
      <color indexed="30"/>
      <name val="Arial"/>
      <family val="2"/>
    </font>
    <font>
      <vertAlign val="superscript"/>
      <sz val="8"/>
      <color indexed="8"/>
      <name val="Arial"/>
      <family val="2"/>
    </font>
    <font>
      <sz val="10"/>
      <color theme="1"/>
      <name val="Calibri"/>
      <family val="2"/>
      <scheme val="minor"/>
    </font>
    <font>
      <sz val="10"/>
      <color theme="0"/>
      <name val="Arial"/>
      <family val="2"/>
    </font>
    <font>
      <b/>
      <sz val="8"/>
      <color theme="1"/>
      <name val="Arial"/>
      <family val="2"/>
    </font>
    <font>
      <i/>
      <sz val="8"/>
      <color theme="1"/>
      <name val="Arial"/>
      <family val="2"/>
    </font>
    <font>
      <sz val="8"/>
      <color theme="0" tint="-0.14999847407452621"/>
      <name val="Arial"/>
      <family val="2"/>
    </font>
  </fonts>
  <fills count="46">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3"/>
        <bgColor indexed="64"/>
      </patternFill>
    </fill>
    <fill>
      <patternFill patternType="solid">
        <fgColor indexed="51"/>
        <bgColor indexed="64"/>
      </patternFill>
    </fill>
    <fill>
      <patternFill patternType="solid">
        <fgColor indexed="60"/>
        <bgColor indexed="64"/>
      </patternFill>
    </fill>
    <fill>
      <patternFill patternType="solid">
        <fgColor indexed="5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69">
    <border>
      <left/>
      <right/>
      <top/>
      <bottom/>
      <diagonal/>
    </border>
    <border>
      <left/>
      <right/>
      <top style="thin">
        <color indexed="64"/>
      </top>
      <bottom style="double">
        <color indexed="64"/>
      </bottom>
      <diagonal/>
    </border>
    <border>
      <left/>
      <right/>
      <top/>
      <bottom style="medium">
        <color indexed="23"/>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23"/>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23">
    <xf numFmtId="0" fontId="0" fillId="0" borderId="0"/>
    <xf numFmtId="164" fontId="4" fillId="0" borderId="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9" fillId="29" borderId="0" applyNumberFormat="0" applyBorder="0" applyAlignment="0" applyProtection="0"/>
    <xf numFmtId="0" fontId="60" fillId="30" borderId="60" applyNumberFormat="0" applyAlignment="0" applyProtection="0"/>
    <xf numFmtId="0" fontId="61" fillId="31" borderId="61" applyNumberFormat="0" applyAlignment="0" applyProtection="0"/>
    <xf numFmtId="0" fontId="62" fillId="0" borderId="62" applyNumberFormat="0" applyFill="0" applyAlignment="0" applyProtection="0"/>
    <xf numFmtId="0" fontId="63" fillId="0" borderId="63" applyNumberFormat="0" applyFill="0" applyAlignment="0" applyProtection="0"/>
    <xf numFmtId="0" fontId="64" fillId="0" borderId="0" applyNumberFormat="0" applyFill="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65" fillId="38" borderId="60" applyNumberFormat="0" applyAlignment="0" applyProtection="0"/>
    <xf numFmtId="170" fontId="4" fillId="0" borderId="0" applyFont="0" applyFill="0" applyBorder="0" applyAlignment="0" applyProtection="0"/>
    <xf numFmtId="0" fontId="18" fillId="0" borderId="0" applyNumberFormat="0" applyFill="0" applyBorder="0" applyAlignment="0" applyProtection="0"/>
    <xf numFmtId="2" fontId="18"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Protection="0">
      <alignment horizontal="center"/>
    </xf>
    <xf numFmtId="0" fontId="66" fillId="39"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1"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7"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57"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4" fillId="0" borderId="0"/>
    <xf numFmtId="0" fontId="4"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4" fillId="0" borderId="0"/>
    <xf numFmtId="0" fontId="68" fillId="0" borderId="0"/>
    <xf numFmtId="0"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70"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57" fillId="0" borderId="0"/>
    <xf numFmtId="0" fontId="4" fillId="0" borderId="0"/>
    <xf numFmtId="0" fontId="4" fillId="0" borderId="0"/>
    <xf numFmtId="0" fontId="71" fillId="0" borderId="0"/>
    <xf numFmtId="0" fontId="57" fillId="0" borderId="0"/>
    <xf numFmtId="0" fontId="4" fillId="0" borderId="0"/>
    <xf numFmtId="0" fontId="57"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4" fillId="0" borderId="0"/>
    <xf numFmtId="0" fontId="57" fillId="0" borderId="0"/>
    <xf numFmtId="0" fontId="4" fillId="0" borderId="0"/>
    <xf numFmtId="0" fontId="57" fillId="0" borderId="0"/>
    <xf numFmtId="0" fontId="4" fillId="0" borderId="0"/>
    <xf numFmtId="0" fontId="57" fillId="0" borderId="0"/>
    <xf numFmtId="0" fontId="4" fillId="0" borderId="0"/>
    <xf numFmtId="0" fontId="57" fillId="0" borderId="0"/>
    <xf numFmtId="0" fontId="57"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 fillId="0" borderId="0"/>
    <xf numFmtId="0" fontId="57" fillId="0" borderId="0"/>
    <xf numFmtId="0" fontId="4" fillId="0" borderId="0"/>
    <xf numFmtId="0" fontId="4" fillId="0" borderId="0"/>
    <xf numFmtId="0" fontId="4" fillId="0" borderId="0"/>
    <xf numFmtId="0" fontId="26" fillId="41" borderId="64" applyNumberFormat="0" applyFont="0" applyAlignment="0" applyProtection="0"/>
    <xf numFmtId="0" fontId="26" fillId="41" borderId="64" applyNumberFormat="0" applyFont="0" applyAlignment="0" applyProtection="0"/>
    <xf numFmtId="0" fontId="57" fillId="41" borderId="64" applyNumberFormat="0" applyFont="0" applyAlignment="0" applyProtection="0"/>
    <xf numFmtId="9" fontId="26" fillId="0" borderId="0" applyFont="0" applyFill="0" applyBorder="0" applyAlignment="0" applyProtection="0"/>
    <xf numFmtId="9" fontId="5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0" fontId="72" fillId="30" borderId="6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6" applyNumberFormat="0" applyFill="0" applyAlignment="0" applyProtection="0"/>
    <xf numFmtId="0" fontId="64" fillId="0" borderId="67" applyNumberFormat="0" applyFill="0" applyAlignment="0" applyProtection="0"/>
    <xf numFmtId="0" fontId="77" fillId="0" borderId="0" applyNumberFormat="0" applyFill="0" applyBorder="0" applyAlignment="0" applyProtection="0"/>
    <xf numFmtId="0" fontId="78" fillId="0" borderId="68"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43" fontId="1" fillId="0" borderId="0" applyFont="0" applyFill="0" applyBorder="0" applyAlignment="0" applyProtection="0"/>
    <xf numFmtId="9" fontId="1" fillId="0" borderId="0" applyFont="0" applyFill="0" applyBorder="0" applyAlignment="0" applyProtection="0"/>
    <xf numFmtId="43" fontId="57" fillId="0" borderId="0" applyFont="0" applyFill="0" applyBorder="0" applyAlignment="0" applyProtection="0"/>
    <xf numFmtId="44" fontId="1" fillId="0" borderId="0" applyFont="0" applyFill="0" applyBorder="0" applyAlignment="0" applyProtection="0"/>
    <xf numFmtId="43" fontId="57" fillId="0" borderId="0" applyFont="0" applyFill="0" applyBorder="0" applyAlignment="0" applyProtection="0"/>
    <xf numFmtId="0" fontId="69" fillId="0" borderId="0"/>
    <xf numFmtId="0" fontId="69" fillId="0" borderId="0"/>
    <xf numFmtId="0" fontId="57" fillId="0" borderId="0"/>
    <xf numFmtId="0" fontId="69" fillId="0" borderId="0"/>
    <xf numFmtId="0" fontId="57" fillId="0" borderId="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4" fontId="4" fillId="0" borderId="0" applyFont="0" applyFill="0" applyBorder="0" applyAlignment="0" applyProtection="0"/>
  </cellStyleXfs>
  <cellXfs count="1298">
    <xf numFmtId="0" fontId="0" fillId="0" borderId="0" xfId="0"/>
    <xf numFmtId="165" fontId="3" fillId="2" borderId="0" xfId="47" applyNumberFormat="1" applyFont="1" applyFill="1" applyBorder="1" applyAlignment="1">
      <alignment horizontal="center"/>
    </xf>
    <xf numFmtId="0" fontId="27" fillId="3" borderId="0" xfId="0" applyFont="1" applyFill="1" applyBorder="1" applyAlignment="1">
      <alignment vertical="top"/>
    </xf>
    <xf numFmtId="3" fontId="2" fillId="3" borderId="0" xfId="47" applyNumberFormat="1" applyFont="1" applyFill="1" applyBorder="1" applyAlignment="1">
      <alignment vertical="top"/>
    </xf>
    <xf numFmtId="0" fontId="28" fillId="3" borderId="0" xfId="0" applyFont="1" applyFill="1" applyBorder="1" applyAlignment="1">
      <alignment vertical="top"/>
    </xf>
    <xf numFmtId="0" fontId="2" fillId="4" borderId="0" xfId="0" applyFont="1" applyFill="1" applyBorder="1" applyAlignment="1">
      <alignment horizontal="right"/>
    </xf>
    <xf numFmtId="0" fontId="6" fillId="2" borderId="0" xfId="214" applyFont="1" applyFill="1" applyBorder="1" applyAlignment="1">
      <alignment horizontal="center" vertical="center"/>
    </xf>
    <xf numFmtId="0" fontId="0" fillId="0" borderId="0" xfId="0" applyFill="1"/>
    <xf numFmtId="3" fontId="2" fillId="5" borderId="0" xfId="0" applyNumberFormat="1" applyFont="1" applyFill="1" applyBorder="1" applyAlignment="1" applyProtection="1">
      <alignment vertical="top"/>
      <protection locked="0"/>
    </xf>
    <xf numFmtId="3" fontId="5" fillId="5" borderId="2" xfId="0" applyNumberFormat="1" applyFont="1" applyFill="1" applyBorder="1" applyAlignment="1" applyProtection="1">
      <alignment vertical="top"/>
    </xf>
    <xf numFmtId="3" fontId="5" fillId="5" borderId="0" xfId="0" applyNumberFormat="1" applyFont="1" applyFill="1" applyBorder="1" applyAlignment="1" applyProtection="1">
      <alignment vertical="top"/>
    </xf>
    <xf numFmtId="3" fontId="5" fillId="5" borderId="0" xfId="0" applyNumberFormat="1" applyFont="1" applyFill="1" applyBorder="1" applyAlignment="1" applyProtection="1">
      <alignment horizontal="right" vertical="top"/>
    </xf>
    <xf numFmtId="3" fontId="2" fillId="5" borderId="0" xfId="47" applyNumberFormat="1" applyFont="1" applyFill="1" applyBorder="1" applyAlignment="1" applyProtection="1">
      <alignment horizontal="right" vertical="top" wrapText="1"/>
    </xf>
    <xf numFmtId="0" fontId="27" fillId="0" borderId="0" xfId="0" applyFont="1" applyAlignment="1">
      <alignment wrapText="1"/>
    </xf>
    <xf numFmtId="14" fontId="27" fillId="0" borderId="0" xfId="0" applyNumberFormat="1" applyFont="1" applyAlignment="1">
      <alignment wrapText="1"/>
    </xf>
    <xf numFmtId="0" fontId="29" fillId="0" borderId="0" xfId="0" applyFont="1" applyFill="1"/>
    <xf numFmtId="0" fontId="27" fillId="4" borderId="0" xfId="0" applyFont="1" applyFill="1"/>
    <xf numFmtId="49" fontId="9" fillId="4" borderId="3" xfId="0" applyNumberFormat="1" applyFont="1" applyFill="1" applyBorder="1" applyAlignment="1">
      <alignment horizontal="left"/>
    </xf>
    <xf numFmtId="167" fontId="9" fillId="4" borderId="3" xfId="0" applyNumberFormat="1" applyFont="1" applyFill="1" applyBorder="1"/>
    <xf numFmtId="0" fontId="30" fillId="0" borderId="0" xfId="0" applyFont="1" applyAlignment="1">
      <alignment horizontal="left"/>
    </xf>
    <xf numFmtId="0" fontId="30" fillId="0" borderId="0" xfId="0" applyFont="1" applyBorder="1" applyAlignment="1">
      <alignment horizontal="left"/>
    </xf>
    <xf numFmtId="167" fontId="9" fillId="4" borderId="4" xfId="0" applyNumberFormat="1" applyFont="1" applyFill="1" applyBorder="1"/>
    <xf numFmtId="168" fontId="9" fillId="4" borderId="4" xfId="0" applyNumberFormat="1" applyFont="1" applyFill="1" applyBorder="1"/>
    <xf numFmtId="0" fontId="31" fillId="4" borderId="0" xfId="0" applyFont="1" applyFill="1"/>
    <xf numFmtId="0" fontId="9" fillId="4" borderId="0" xfId="214" applyFont="1" applyFill="1" applyBorder="1" applyAlignment="1">
      <alignment horizontal="center"/>
    </xf>
    <xf numFmtId="0" fontId="9" fillId="4" borderId="0" xfId="0" applyFont="1" applyFill="1" applyBorder="1" applyAlignment="1">
      <alignment horizontal="right"/>
    </xf>
    <xf numFmtId="0" fontId="9" fillId="4" borderId="0" xfId="0" applyNumberFormat="1" applyFont="1" applyFill="1" applyBorder="1" applyAlignment="1" applyProtection="1">
      <protection locked="0"/>
    </xf>
    <xf numFmtId="0" fontId="31" fillId="4" borderId="0" xfId="0" applyFont="1" applyFill="1" applyBorder="1"/>
    <xf numFmtId="0" fontId="31" fillId="4" borderId="0" xfId="0" applyFont="1" applyFill="1" applyBorder="1" applyAlignment="1">
      <alignment horizontal="center"/>
    </xf>
    <xf numFmtId="0" fontId="31" fillId="4" borderId="5" xfId="0" applyFont="1" applyFill="1" applyBorder="1"/>
    <xf numFmtId="3" fontId="4" fillId="4" borderId="0" xfId="0" applyNumberFormat="1" applyFont="1" applyFill="1" applyBorder="1" applyAlignment="1">
      <alignment vertical="top"/>
    </xf>
    <xf numFmtId="0" fontId="31" fillId="4" borderId="0" xfId="0" applyFont="1" applyFill="1" applyBorder="1" applyAlignment="1">
      <alignment vertical="top"/>
    </xf>
    <xf numFmtId="0" fontId="31" fillId="4" borderId="0" xfId="0" applyFont="1" applyFill="1" applyAlignment="1"/>
    <xf numFmtId="3" fontId="9" fillId="4" borderId="0" xfId="0" applyNumberFormat="1" applyFont="1" applyFill="1" applyBorder="1" applyAlignment="1">
      <alignment vertical="top"/>
    </xf>
    <xf numFmtId="0" fontId="31" fillId="4" borderId="5" xfId="0" applyFont="1" applyFill="1" applyBorder="1" applyAlignment="1">
      <alignment vertical="top"/>
    </xf>
    <xf numFmtId="3" fontId="4" fillId="4" borderId="0" xfId="47" applyNumberFormat="1" applyFont="1" applyFill="1" applyBorder="1" applyAlignment="1" applyProtection="1">
      <alignment vertical="top"/>
      <protection locked="0"/>
    </xf>
    <xf numFmtId="0" fontId="4" fillId="4" borderId="0" xfId="0" applyFont="1" applyFill="1" applyBorder="1" applyAlignment="1">
      <alignment vertical="top"/>
    </xf>
    <xf numFmtId="3" fontId="4" fillId="4" borderId="0" xfId="0" applyNumberFormat="1" applyFont="1" applyFill="1" applyBorder="1" applyAlignment="1" applyProtection="1">
      <alignment vertical="top"/>
      <protection locked="0"/>
    </xf>
    <xf numFmtId="0" fontId="13" fillId="4" borderId="0" xfId="0" applyFont="1" applyFill="1" applyBorder="1" applyAlignment="1">
      <alignment vertical="top"/>
    </xf>
    <xf numFmtId="3" fontId="9" fillId="4" borderId="0" xfId="47" applyNumberFormat="1" applyFont="1" applyFill="1" applyBorder="1" applyAlignment="1">
      <alignment vertical="top"/>
    </xf>
    <xf numFmtId="0" fontId="31" fillId="4" borderId="6" xfId="0" applyFont="1" applyFill="1" applyBorder="1"/>
    <xf numFmtId="0" fontId="13" fillId="4" borderId="0" xfId="0" applyFont="1" applyFill="1" applyBorder="1" applyAlignment="1">
      <alignment vertical="top" wrapText="1"/>
    </xf>
    <xf numFmtId="0" fontId="31" fillId="4" borderId="7" xfId="0" applyFont="1" applyFill="1" applyBorder="1"/>
    <xf numFmtId="0" fontId="31" fillId="4" borderId="4" xfId="0" applyFont="1" applyFill="1" applyBorder="1"/>
    <xf numFmtId="0" fontId="4" fillId="4" borderId="8" xfId="0" applyFont="1" applyFill="1" applyBorder="1"/>
    <xf numFmtId="0" fontId="4" fillId="4" borderId="0" xfId="0" applyFont="1" applyFill="1" applyBorder="1"/>
    <xf numFmtId="43" fontId="4" fillId="4" borderId="0" xfId="47" applyFont="1" applyFill="1" applyBorder="1"/>
    <xf numFmtId="0" fontId="4" fillId="4" borderId="0" xfId="0" applyFont="1" applyFill="1" applyBorder="1" applyAlignment="1">
      <alignment vertical="center"/>
    </xf>
    <xf numFmtId="0" fontId="9" fillId="4" borderId="0" xfId="0" applyFont="1" applyFill="1" applyBorder="1" applyAlignment="1">
      <alignment horizontal="right" vertical="top"/>
    </xf>
    <xf numFmtId="0" fontId="9" fillId="4" borderId="0" xfId="0" applyFont="1" applyFill="1" applyBorder="1" applyAlignment="1">
      <alignment vertical="top"/>
    </xf>
    <xf numFmtId="0" fontId="4" fillId="4" borderId="0" xfId="0" applyFont="1" applyFill="1" applyBorder="1" applyAlignment="1">
      <alignment horizontal="right"/>
    </xf>
    <xf numFmtId="43" fontId="4" fillId="4" borderId="0" xfId="47" applyFont="1" applyFill="1" applyBorder="1" applyAlignment="1">
      <alignment vertical="top"/>
    </xf>
    <xf numFmtId="0" fontId="31" fillId="3" borderId="0" xfId="0" applyFont="1" applyFill="1" applyBorder="1"/>
    <xf numFmtId="0" fontId="31" fillId="4" borderId="0" xfId="0" applyFont="1" applyFill="1" applyAlignment="1">
      <alignment vertical="top"/>
    </xf>
    <xf numFmtId="0" fontId="9" fillId="4" borderId="0" xfId="1" applyNumberFormat="1" applyFont="1" applyFill="1" applyBorder="1" applyAlignment="1">
      <alignment vertical="center"/>
    </xf>
    <xf numFmtId="0" fontId="9" fillId="4" borderId="0" xfId="1" applyNumberFormat="1" applyFont="1" applyFill="1" applyBorder="1" applyAlignment="1">
      <alignment horizontal="right" vertical="top"/>
    </xf>
    <xf numFmtId="0" fontId="4" fillId="3" borderId="9" xfId="0" applyFont="1" applyFill="1" applyBorder="1"/>
    <xf numFmtId="0" fontId="32" fillId="4" borderId="0" xfId="0" applyFont="1" applyFill="1" applyAlignment="1">
      <alignment vertical="top"/>
    </xf>
    <xf numFmtId="0" fontId="32" fillId="4" borderId="0" xfId="0" applyFont="1" applyFill="1" applyBorder="1"/>
    <xf numFmtId="165" fontId="9" fillId="3" borderId="0" xfId="47" applyNumberFormat="1" applyFont="1" applyFill="1" applyBorder="1" applyAlignment="1">
      <alignment horizontal="center"/>
    </xf>
    <xf numFmtId="0" fontId="4" fillId="3" borderId="5" xfId="0" applyFont="1" applyFill="1" applyBorder="1"/>
    <xf numFmtId="166" fontId="4" fillId="4" borderId="0" xfId="47" applyNumberFormat="1" applyFont="1" applyFill="1" applyBorder="1" applyAlignment="1">
      <alignment vertical="top"/>
    </xf>
    <xf numFmtId="0" fontId="31" fillId="4" borderId="0" xfId="0" applyFont="1" applyFill="1" applyBorder="1" applyAlignment="1">
      <alignment horizontal="right" vertical="top"/>
    </xf>
    <xf numFmtId="0" fontId="4" fillId="4" borderId="0" xfId="0" applyFont="1" applyFill="1" applyBorder="1" applyAlignment="1">
      <alignment vertical="top" wrapText="1"/>
    </xf>
    <xf numFmtId="3" fontId="4" fillId="4" borderId="0" xfId="47" applyNumberFormat="1" applyFont="1" applyFill="1" applyBorder="1" applyAlignment="1">
      <alignment vertical="top"/>
    </xf>
    <xf numFmtId="3" fontId="9" fillId="4" borderId="0" xfId="0" applyNumberFormat="1" applyFont="1" applyFill="1" applyBorder="1" applyAlignment="1" applyProtection="1">
      <alignment vertical="top"/>
    </xf>
    <xf numFmtId="0" fontId="33" fillId="4" borderId="0" xfId="0" applyFont="1" applyFill="1" applyBorder="1" applyAlignment="1">
      <alignment horizontal="right" vertical="top"/>
    </xf>
    <xf numFmtId="0" fontId="31" fillId="4" borderId="0" xfId="0" applyFont="1" applyFill="1" applyBorder="1" applyAlignment="1">
      <alignment vertical="top" wrapText="1"/>
    </xf>
    <xf numFmtId="0" fontId="9" fillId="4" borderId="0" xfId="0" applyFont="1" applyFill="1" applyBorder="1" applyAlignment="1">
      <alignment horizontal="left" vertical="top"/>
    </xf>
    <xf numFmtId="3" fontId="12" fillId="4" borderId="0" xfId="47" applyNumberFormat="1" applyFont="1" applyFill="1" applyBorder="1" applyAlignment="1">
      <alignment vertical="top"/>
    </xf>
    <xf numFmtId="0" fontId="4" fillId="4" borderId="0" xfId="0" applyFont="1" applyFill="1" applyBorder="1" applyAlignment="1">
      <alignment horizontal="left" vertical="top"/>
    </xf>
    <xf numFmtId="0" fontId="31" fillId="4" borderId="8" xfId="0" applyFont="1" applyFill="1" applyBorder="1" applyAlignment="1">
      <alignment vertical="top"/>
    </xf>
    <xf numFmtId="0" fontId="31" fillId="4" borderId="8" xfId="0" applyFont="1" applyFill="1" applyBorder="1" applyAlignment="1">
      <alignment horizontal="right" vertical="top"/>
    </xf>
    <xf numFmtId="0" fontId="31" fillId="4" borderId="6" xfId="0" applyFont="1" applyFill="1" applyBorder="1" applyAlignment="1">
      <alignment vertical="top"/>
    </xf>
    <xf numFmtId="3" fontId="9" fillId="4" borderId="0" xfId="0" applyNumberFormat="1" applyFont="1" applyFill="1" applyBorder="1" applyAlignment="1" applyProtection="1">
      <alignment horizontal="right" vertical="top"/>
    </xf>
    <xf numFmtId="0" fontId="9" fillId="4" borderId="0" xfId="0" applyFont="1" applyFill="1" applyBorder="1" applyAlignment="1"/>
    <xf numFmtId="0" fontId="34" fillId="3" borderId="10" xfId="214"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214" applyFont="1" applyFill="1" applyBorder="1" applyAlignment="1">
      <alignment horizontal="center" vertical="center" wrapText="1"/>
    </xf>
    <xf numFmtId="0" fontId="34" fillId="4" borderId="0" xfId="0" applyFont="1" applyFill="1" applyBorder="1"/>
    <xf numFmtId="0" fontId="34" fillId="3" borderId="7" xfId="214"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214" applyFont="1" applyFill="1" applyBorder="1" applyAlignment="1">
      <alignment horizontal="center" vertical="center" wrapText="1"/>
    </xf>
    <xf numFmtId="0" fontId="33" fillId="4" borderId="6" xfId="0" applyFont="1" applyFill="1" applyBorder="1" applyAlignment="1">
      <alignment vertical="top"/>
    </xf>
    <xf numFmtId="3" fontId="33" fillId="4" borderId="0" xfId="0" applyNumberFormat="1" applyFont="1" applyFill="1" applyBorder="1" applyAlignment="1">
      <alignment vertical="top"/>
    </xf>
    <xf numFmtId="0" fontId="33" fillId="4" borderId="5" xfId="0" applyFont="1" applyFill="1" applyBorder="1" applyAlignment="1">
      <alignment vertical="top"/>
    </xf>
    <xf numFmtId="0" fontId="33" fillId="4" borderId="0" xfId="0" applyFont="1" applyFill="1" applyBorder="1" applyAlignment="1">
      <alignment vertical="top"/>
    </xf>
    <xf numFmtId="0" fontId="35" fillId="4" borderId="6" xfId="0" applyFont="1" applyFill="1" applyBorder="1" applyAlignment="1">
      <alignment vertical="top"/>
    </xf>
    <xf numFmtId="3" fontId="33" fillId="4" borderId="0" xfId="47" applyNumberFormat="1" applyFont="1" applyFill="1" applyBorder="1" applyAlignment="1">
      <alignment vertical="top"/>
    </xf>
    <xf numFmtId="0" fontId="35" fillId="4" borderId="5" xfId="0" applyFont="1" applyFill="1" applyBorder="1" applyAlignment="1">
      <alignment vertical="top"/>
    </xf>
    <xf numFmtId="0" fontId="36" fillId="4" borderId="0" xfId="0" applyFont="1" applyFill="1"/>
    <xf numFmtId="3" fontId="31" fillId="4" borderId="0" xfId="0" applyNumberFormat="1" applyFont="1" applyFill="1" applyBorder="1" applyAlignment="1">
      <alignment vertical="top"/>
    </xf>
    <xf numFmtId="3" fontId="31" fillId="4" borderId="0" xfId="47" applyNumberFormat="1" applyFont="1" applyFill="1" applyBorder="1" applyAlignment="1">
      <alignment vertical="top"/>
    </xf>
    <xf numFmtId="0" fontId="31" fillId="4" borderId="0" xfId="0" applyFont="1" applyFill="1" applyAlignment="1">
      <alignment horizontal="left"/>
    </xf>
    <xf numFmtId="0" fontId="31" fillId="4" borderId="0" xfId="0" applyFont="1" applyFill="1" applyAlignment="1">
      <alignment vertical="center"/>
    </xf>
    <xf numFmtId="0" fontId="31" fillId="4" borderId="0" xfId="0" applyFont="1" applyFill="1" applyAlignment="1">
      <alignment horizontal="center"/>
    </xf>
    <xf numFmtId="0" fontId="31" fillId="4" borderId="8" xfId="0" applyFont="1" applyFill="1" applyBorder="1" applyAlignment="1" applyProtection="1">
      <protection locked="0"/>
    </xf>
    <xf numFmtId="0" fontId="31" fillId="4" borderId="0" xfId="0" applyFont="1" applyFill="1" applyBorder="1" applyAlignment="1" applyProtection="1">
      <protection locked="0"/>
    </xf>
    <xf numFmtId="0" fontId="31" fillId="4" borderId="0" xfId="0" applyFont="1" applyFill="1" applyBorder="1" applyProtection="1"/>
    <xf numFmtId="0" fontId="9" fillId="4" borderId="6" xfId="1" applyNumberFormat="1" applyFont="1" applyFill="1" applyBorder="1" applyAlignment="1" applyProtection="1">
      <alignment horizontal="centerContinuous" vertical="center"/>
    </xf>
    <xf numFmtId="0" fontId="9" fillId="4" borderId="6" xfId="1" applyNumberFormat="1" applyFont="1" applyFill="1" applyBorder="1" applyAlignment="1" applyProtection="1">
      <alignment vertical="center"/>
    </xf>
    <xf numFmtId="0" fontId="9" fillId="4" borderId="0" xfId="1" applyNumberFormat="1" applyFont="1" applyFill="1" applyBorder="1" applyAlignment="1" applyProtection="1">
      <alignment vertical="top"/>
    </xf>
    <xf numFmtId="0" fontId="9" fillId="4" borderId="5" xfId="1" applyNumberFormat="1" applyFont="1" applyFill="1" applyBorder="1" applyAlignment="1" applyProtection="1">
      <alignment vertical="top"/>
    </xf>
    <xf numFmtId="0" fontId="33" fillId="4" borderId="6" xfId="0" applyFont="1" applyFill="1" applyBorder="1" applyAlignment="1" applyProtection="1"/>
    <xf numFmtId="0" fontId="9" fillId="4" borderId="0" xfId="0" applyFont="1" applyFill="1" applyBorder="1" applyAlignment="1" applyProtection="1">
      <alignment vertical="top"/>
    </xf>
    <xf numFmtId="0" fontId="9" fillId="4" borderId="5" xfId="0" applyFont="1" applyFill="1" applyBorder="1" applyAlignment="1" applyProtection="1">
      <alignment vertical="top"/>
    </xf>
    <xf numFmtId="3" fontId="9" fillId="4" borderId="0" xfId="0" applyNumberFormat="1" applyFont="1" applyFill="1" applyBorder="1" applyAlignment="1" applyProtection="1">
      <alignment horizontal="center" vertical="top"/>
      <protection locked="0"/>
    </xf>
    <xf numFmtId="0" fontId="33" fillId="4" borderId="5" xfId="0" applyFont="1" applyFill="1" applyBorder="1" applyAlignment="1" applyProtection="1">
      <alignment vertical="top"/>
    </xf>
    <xf numFmtId="0" fontId="31" fillId="4" borderId="6" xfId="0" applyFont="1" applyFill="1" applyBorder="1" applyAlignment="1" applyProtection="1"/>
    <xf numFmtId="0" fontId="37" fillId="4" borderId="0" xfId="0" applyFont="1" applyFill="1" applyBorder="1" applyAlignment="1" applyProtection="1">
      <alignment vertical="top"/>
    </xf>
    <xf numFmtId="3" fontId="4" fillId="4" borderId="0" xfId="0" applyNumberFormat="1" applyFont="1" applyFill="1" applyBorder="1" applyAlignment="1" applyProtection="1">
      <alignment horizontal="center" vertical="top"/>
      <protection locked="0"/>
    </xf>
    <xf numFmtId="3" fontId="4" fillId="4" borderId="0" xfId="0" applyNumberFormat="1" applyFont="1" applyFill="1" applyBorder="1" applyAlignment="1" applyProtection="1">
      <alignment horizontal="right" vertical="top"/>
      <protection locked="0"/>
    </xf>
    <xf numFmtId="0" fontId="31" fillId="4" borderId="5" xfId="0" applyFont="1" applyFill="1" applyBorder="1" applyAlignment="1" applyProtection="1">
      <alignment vertical="top"/>
    </xf>
    <xf numFmtId="0" fontId="4" fillId="4" borderId="0" xfId="0" applyFont="1" applyFill="1" applyBorder="1" applyAlignment="1" applyProtection="1">
      <alignment vertical="top"/>
    </xf>
    <xf numFmtId="0" fontId="9" fillId="4" borderId="0" xfId="0" applyFont="1" applyFill="1" applyBorder="1" applyAlignment="1" applyProtection="1">
      <alignment horizontal="center" vertical="top"/>
      <protection locked="0"/>
    </xf>
    <xf numFmtId="0" fontId="9" fillId="4" borderId="0" xfId="0" applyFont="1" applyFill="1" applyBorder="1" applyAlignment="1" applyProtection="1">
      <alignment horizontal="right" vertical="top"/>
      <protection locked="0"/>
    </xf>
    <xf numFmtId="0" fontId="31" fillId="4" borderId="0" xfId="0" applyFont="1" applyFill="1" applyBorder="1" applyAlignment="1" applyProtection="1">
      <alignment vertical="top"/>
    </xf>
    <xf numFmtId="0" fontId="4" fillId="4" borderId="0" xfId="0" applyNumberFormat="1" applyFont="1" applyFill="1" applyBorder="1" applyAlignment="1" applyProtection="1">
      <alignment horizontal="right" vertical="top"/>
      <protection locked="0"/>
    </xf>
    <xf numFmtId="0" fontId="9" fillId="4" borderId="0" xfId="0" applyFont="1" applyFill="1" applyBorder="1" applyAlignment="1" applyProtection="1">
      <alignment horizontal="right" vertical="top"/>
    </xf>
    <xf numFmtId="0" fontId="35" fillId="4" borderId="6" xfId="0" applyFont="1" applyFill="1" applyBorder="1" applyAlignment="1" applyProtection="1"/>
    <xf numFmtId="0" fontId="13" fillId="4" borderId="0" xfId="0" applyFont="1" applyFill="1" applyBorder="1" applyAlignment="1" applyProtection="1">
      <alignment vertical="top"/>
    </xf>
    <xf numFmtId="3" fontId="13" fillId="4" borderId="0" xfId="0" applyNumberFormat="1" applyFont="1" applyFill="1" applyBorder="1" applyAlignment="1" applyProtection="1">
      <alignment horizontal="center" vertical="top"/>
      <protection locked="0"/>
    </xf>
    <xf numFmtId="3" fontId="13" fillId="4" borderId="0" xfId="0" applyNumberFormat="1" applyFont="1" applyFill="1" applyBorder="1" applyAlignment="1" applyProtection="1">
      <alignment horizontal="right" vertical="top"/>
    </xf>
    <xf numFmtId="0" fontId="35" fillId="4" borderId="5" xfId="0" applyFont="1" applyFill="1" applyBorder="1" applyAlignment="1" applyProtection="1">
      <alignment vertical="top"/>
    </xf>
    <xf numFmtId="0" fontId="31" fillId="4" borderId="0" xfId="0" applyFont="1" applyFill="1" applyBorder="1" applyAlignment="1" applyProtection="1">
      <alignment horizontal="center" vertical="top"/>
      <protection locked="0"/>
    </xf>
    <xf numFmtId="3" fontId="13" fillId="4" borderId="0" xfId="0" applyNumberFormat="1" applyFont="1" applyFill="1" applyBorder="1" applyAlignment="1" applyProtection="1">
      <alignment horizontal="center" vertical="top"/>
    </xf>
    <xf numFmtId="3" fontId="9" fillId="4" borderId="0" xfId="0" applyNumberFormat="1" applyFont="1" applyFill="1" applyBorder="1" applyAlignment="1" applyProtection="1">
      <alignment horizontal="right" vertical="top"/>
      <protection locked="0"/>
    </xf>
    <xf numFmtId="0" fontId="35" fillId="4" borderId="7" xfId="0" applyFont="1" applyFill="1" applyBorder="1" applyAlignment="1" applyProtection="1"/>
    <xf numFmtId="0" fontId="13" fillId="4" borderId="8" xfId="0" applyFont="1" applyFill="1" applyBorder="1" applyAlignment="1" applyProtection="1">
      <alignment vertical="top"/>
    </xf>
    <xf numFmtId="3" fontId="13" fillId="4" borderId="8" xfId="0" applyNumberFormat="1" applyFont="1" applyFill="1" applyBorder="1" applyAlignment="1" applyProtection="1">
      <alignment horizontal="center" vertical="top"/>
    </xf>
    <xf numFmtId="3" fontId="13" fillId="4" borderId="8" xfId="0" applyNumberFormat="1" applyFont="1" applyFill="1" applyBorder="1" applyAlignment="1" applyProtection="1">
      <alignment horizontal="right" vertical="top"/>
    </xf>
    <xf numFmtId="0" fontId="35" fillId="4" borderId="4" xfId="0" applyFont="1" applyFill="1" applyBorder="1" applyAlignment="1" applyProtection="1">
      <alignment vertical="top"/>
    </xf>
    <xf numFmtId="0" fontId="31" fillId="4" borderId="0" xfId="0" applyFont="1" applyFill="1" applyBorder="1" applyAlignment="1" applyProtection="1"/>
    <xf numFmtId="3" fontId="9" fillId="4" borderId="0" xfId="0" applyNumberFormat="1" applyFont="1" applyFill="1" applyBorder="1" applyAlignment="1" applyProtection="1">
      <alignment horizontal="center" vertical="center"/>
    </xf>
    <xf numFmtId="3" fontId="9" fillId="4" borderId="0" xfId="0" applyNumberFormat="1" applyFont="1" applyFill="1" applyBorder="1" applyAlignment="1" applyProtection="1">
      <alignment vertical="center"/>
    </xf>
    <xf numFmtId="0" fontId="4" fillId="4" borderId="0" xfId="0" applyFont="1" applyFill="1" applyBorder="1" applyAlignment="1" applyProtection="1"/>
    <xf numFmtId="0" fontId="31" fillId="4" borderId="0" xfId="0" applyFont="1" applyFill="1" applyProtection="1"/>
    <xf numFmtId="0" fontId="4" fillId="4" borderId="0" xfId="0" applyFont="1" applyFill="1" applyBorder="1" applyProtection="1"/>
    <xf numFmtId="43" fontId="4" fillId="4" borderId="0" xfId="47" applyFont="1" applyFill="1" applyBorder="1" applyProtection="1"/>
    <xf numFmtId="0" fontId="4" fillId="4" borderId="0" xfId="0" applyFont="1" applyFill="1" applyBorder="1" applyAlignment="1" applyProtection="1">
      <alignment vertical="center"/>
    </xf>
    <xf numFmtId="0" fontId="36" fillId="4" borderId="0" xfId="0" applyFont="1" applyFill="1" applyBorder="1" applyAlignment="1" applyProtection="1">
      <alignment horizontal="right"/>
    </xf>
    <xf numFmtId="0" fontId="4" fillId="4" borderId="0" xfId="0" applyFont="1" applyFill="1" applyBorder="1" applyAlignment="1" applyProtection="1">
      <alignment horizontal="right"/>
    </xf>
    <xf numFmtId="43" fontId="4" fillId="4" borderId="0" xfId="47" applyFont="1" applyFill="1" applyBorder="1" applyAlignment="1" applyProtection="1">
      <alignment vertical="top"/>
    </xf>
    <xf numFmtId="3" fontId="31" fillId="4" borderId="0" xfId="0" applyNumberFormat="1" applyFont="1" applyFill="1" applyBorder="1" applyAlignment="1">
      <alignment horizontal="right" vertical="top"/>
    </xf>
    <xf numFmtId="3" fontId="36" fillId="4" borderId="0" xfId="0" applyNumberFormat="1" applyFont="1" applyFill="1" applyAlignment="1">
      <alignment horizontal="center"/>
    </xf>
    <xf numFmtId="0" fontId="4" fillId="4" borderId="0" xfId="0" applyFont="1" applyFill="1"/>
    <xf numFmtId="0" fontId="31" fillId="4" borderId="7" xfId="0" applyFont="1" applyFill="1" applyBorder="1" applyAlignment="1">
      <alignment vertical="top"/>
    </xf>
    <xf numFmtId="43" fontId="4" fillId="4" borderId="8" xfId="47" applyFont="1" applyFill="1" applyBorder="1" applyAlignment="1" applyProtection="1">
      <protection locked="0"/>
    </xf>
    <xf numFmtId="43" fontId="4" fillId="4" borderId="0" xfId="47" applyFont="1" applyFill="1" applyBorder="1" applyAlignment="1" applyProtection="1">
      <protection locked="0"/>
    </xf>
    <xf numFmtId="0" fontId="31" fillId="0" borderId="0" xfId="0" applyFont="1"/>
    <xf numFmtId="0" fontId="31" fillId="4" borderId="10" xfId="0" applyFont="1" applyFill="1" applyBorder="1"/>
    <xf numFmtId="0" fontId="31" fillId="0" borderId="11" xfId="0" applyFont="1" applyBorder="1"/>
    <xf numFmtId="0" fontId="31" fillId="0" borderId="9" xfId="0" applyFont="1" applyBorder="1"/>
    <xf numFmtId="0" fontId="31" fillId="0" borderId="0" xfId="0" applyFont="1" applyBorder="1"/>
    <xf numFmtId="0" fontId="31" fillId="0" borderId="5" xfId="0" applyFont="1" applyBorder="1"/>
    <xf numFmtId="0" fontId="31" fillId="0" borderId="8" xfId="0" applyFont="1" applyBorder="1"/>
    <xf numFmtId="0" fontId="31" fillId="0" borderId="4" xfId="0" applyFont="1" applyBorder="1"/>
    <xf numFmtId="0" fontId="38" fillId="0" borderId="8" xfId="0" applyFont="1" applyBorder="1"/>
    <xf numFmtId="0" fontId="39" fillId="0" borderId="0" xfId="0" applyFont="1" applyAlignment="1">
      <alignment horizontal="center"/>
    </xf>
    <xf numFmtId="0" fontId="40" fillId="0" borderId="0" xfId="0" applyFont="1"/>
    <xf numFmtId="0" fontId="9" fillId="4" borderId="0" xfId="0" applyFont="1" applyFill="1" applyBorder="1" applyAlignment="1">
      <alignment horizontal="left" vertical="center"/>
    </xf>
    <xf numFmtId="0" fontId="9" fillId="4" borderId="8" xfId="0" applyFont="1" applyFill="1" applyBorder="1" applyAlignment="1"/>
    <xf numFmtId="0" fontId="9" fillId="4" borderId="8" xfId="0" applyNumberFormat="1" applyFont="1" applyFill="1" applyBorder="1" applyAlignment="1" applyProtection="1">
      <protection locked="0"/>
    </xf>
    <xf numFmtId="0" fontId="41" fillId="4" borderId="0" xfId="0" applyFont="1" applyFill="1" applyBorder="1" applyAlignment="1">
      <alignment horizontal="right"/>
    </xf>
    <xf numFmtId="0" fontId="33" fillId="0" borderId="0" xfId="0" applyFont="1" applyAlignment="1">
      <alignment horizontal="justify"/>
    </xf>
    <xf numFmtId="0" fontId="30" fillId="0" borderId="0" xfId="0" applyFont="1" applyAlignment="1">
      <alignment horizontal="justify"/>
    </xf>
    <xf numFmtId="0" fontId="42" fillId="4" borderId="0" xfId="0" applyFont="1" applyFill="1" applyBorder="1"/>
    <xf numFmtId="0" fontId="33" fillId="4" borderId="0" xfId="0" applyFont="1" applyFill="1" applyBorder="1"/>
    <xf numFmtId="49" fontId="9" fillId="3" borderId="12" xfId="0" applyNumberFormat="1" applyFont="1" applyFill="1" applyBorder="1" applyAlignment="1">
      <alignment horizontal="left" vertical="center"/>
    </xf>
    <xf numFmtId="49" fontId="9" fillId="3" borderId="12" xfId="0" applyNumberFormat="1" applyFont="1" applyFill="1" applyBorder="1" applyAlignment="1">
      <alignment horizontal="center" vertical="center"/>
    </xf>
    <xf numFmtId="49" fontId="9" fillId="4" borderId="13" xfId="0" applyNumberFormat="1" applyFont="1" applyFill="1" applyBorder="1" applyAlignment="1">
      <alignment horizontal="left"/>
    </xf>
    <xf numFmtId="167" fontId="40" fillId="4" borderId="13" xfId="0" applyNumberFormat="1" applyFont="1" applyFill="1" applyBorder="1"/>
    <xf numFmtId="49" fontId="9" fillId="4" borderId="14" xfId="0" applyNumberFormat="1" applyFont="1" applyFill="1" applyBorder="1" applyAlignment="1">
      <alignment horizontal="left"/>
    </xf>
    <xf numFmtId="167" fontId="40" fillId="4" borderId="14" xfId="0" applyNumberFormat="1" applyFont="1" applyFill="1" applyBorder="1"/>
    <xf numFmtId="167" fontId="40" fillId="4" borderId="3" xfId="0" applyNumberFormat="1" applyFont="1" applyFill="1" applyBorder="1"/>
    <xf numFmtId="0" fontId="38" fillId="4" borderId="0" xfId="0" applyFont="1" applyFill="1" applyBorder="1"/>
    <xf numFmtId="167" fontId="31" fillId="4" borderId="14" xfId="0" applyNumberFormat="1" applyFont="1" applyFill="1" applyBorder="1"/>
    <xf numFmtId="167" fontId="31" fillId="4" borderId="3" xfId="0" applyNumberFormat="1" applyFont="1" applyFill="1" applyBorder="1"/>
    <xf numFmtId="49" fontId="9" fillId="4" borderId="0" xfId="0" applyNumberFormat="1" applyFont="1" applyFill="1" applyBorder="1" applyAlignment="1">
      <alignment horizontal="center" vertical="center"/>
    </xf>
    <xf numFmtId="0" fontId="33" fillId="4" borderId="0" xfId="0" applyFont="1" applyFill="1"/>
    <xf numFmtId="49" fontId="9" fillId="4" borderId="0" xfId="0" applyNumberFormat="1" applyFont="1" applyFill="1" applyBorder="1" applyAlignment="1">
      <alignment horizontal="left"/>
    </xf>
    <xf numFmtId="167" fontId="40" fillId="4" borderId="0" xfId="0" applyNumberFormat="1" applyFont="1" applyFill="1" applyBorder="1"/>
    <xf numFmtId="49" fontId="9" fillId="3" borderId="12" xfId="0" applyNumberFormat="1" applyFont="1" applyFill="1" applyBorder="1" applyAlignment="1">
      <alignment horizontal="center" vertical="center" wrapText="1"/>
    </xf>
    <xf numFmtId="49" fontId="9" fillId="4" borderId="6" xfId="0" applyNumberFormat="1" applyFont="1" applyFill="1" applyBorder="1" applyAlignment="1">
      <alignment horizontal="left"/>
    </xf>
    <xf numFmtId="167" fontId="40" fillId="4" borderId="5" xfId="0" applyNumberFormat="1" applyFont="1" applyFill="1" applyBorder="1"/>
    <xf numFmtId="49" fontId="9" fillId="4" borderId="7" xfId="0" applyNumberFormat="1" applyFont="1" applyFill="1" applyBorder="1" applyAlignment="1">
      <alignment horizontal="left"/>
    </xf>
    <xf numFmtId="167" fontId="40" fillId="4" borderId="4" xfId="0" applyNumberFormat="1" applyFont="1" applyFill="1" applyBorder="1"/>
    <xf numFmtId="167" fontId="9" fillId="3" borderId="15" xfId="0" applyNumberFormat="1" applyFont="1" applyFill="1" applyBorder="1"/>
    <xf numFmtId="167" fontId="9" fillId="3" borderId="16" xfId="0" applyNumberFormat="1" applyFont="1" applyFill="1" applyBorder="1"/>
    <xf numFmtId="167" fontId="9" fillId="3" borderId="17" xfId="0" applyNumberFormat="1" applyFont="1" applyFill="1" applyBorder="1"/>
    <xf numFmtId="167" fontId="9" fillId="4" borderId="0" xfId="0" applyNumberFormat="1" applyFont="1" applyFill="1" applyBorder="1"/>
    <xf numFmtId="168" fontId="31" fillId="4" borderId="13" xfId="0" applyNumberFormat="1" applyFont="1" applyFill="1" applyBorder="1"/>
    <xf numFmtId="167" fontId="31" fillId="4" borderId="13" xfId="0" applyNumberFormat="1" applyFont="1" applyFill="1" applyBorder="1"/>
    <xf numFmtId="168" fontId="31" fillId="4" borderId="14" xfId="0" applyNumberFormat="1" applyFont="1" applyFill="1" applyBorder="1"/>
    <xf numFmtId="0" fontId="31" fillId="3" borderId="12" xfId="0" applyFont="1" applyFill="1" applyBorder="1"/>
    <xf numFmtId="0" fontId="33" fillId="3" borderId="13" xfId="242" applyFont="1" applyFill="1" applyBorder="1" applyAlignment="1">
      <alignment horizontal="left" vertical="center" wrapText="1"/>
    </xf>
    <xf numFmtId="4" fontId="33" fillId="3" borderId="13" xfId="60" applyNumberFormat="1" applyFont="1" applyFill="1" applyBorder="1" applyAlignment="1">
      <alignment horizontal="center" vertical="center" wrapText="1"/>
    </xf>
    <xf numFmtId="0" fontId="33" fillId="3" borderId="18" xfId="0" applyFont="1" applyFill="1" applyBorder="1" applyAlignment="1">
      <alignment horizontal="center" vertical="center" wrapText="1"/>
    </xf>
    <xf numFmtId="0" fontId="31" fillId="0" borderId="10" xfId="0" applyFont="1" applyFill="1" applyBorder="1" applyAlignment="1">
      <alignment wrapText="1"/>
    </xf>
    <xf numFmtId="0" fontId="31" fillId="0" borderId="13" xfId="0" applyFont="1" applyFill="1" applyBorder="1" applyAlignment="1">
      <alignment wrapText="1"/>
    </xf>
    <xf numFmtId="4" fontId="31" fillId="0" borderId="13" xfId="0" applyNumberFormat="1" applyFont="1" applyBorder="1" applyAlignment="1"/>
    <xf numFmtId="0" fontId="31" fillId="0" borderId="6" xfId="0" applyFont="1" applyFill="1" applyBorder="1" applyAlignment="1">
      <alignment wrapText="1"/>
    </xf>
    <xf numFmtId="0" fontId="31" fillId="0" borderId="14" xfId="0" applyFont="1" applyFill="1" applyBorder="1" applyAlignment="1">
      <alignment wrapText="1"/>
    </xf>
    <xf numFmtId="4" fontId="31" fillId="0" borderId="14" xfId="60" applyNumberFormat="1" applyFont="1" applyBorder="1" applyAlignment="1"/>
    <xf numFmtId="0" fontId="31" fillId="4" borderId="14" xfId="0" applyFont="1" applyFill="1" applyBorder="1"/>
    <xf numFmtId="0" fontId="31" fillId="4" borderId="3" xfId="0" applyFont="1" applyFill="1" applyBorder="1"/>
    <xf numFmtId="49" fontId="9" fillId="4" borderId="10" xfId="0" applyNumberFormat="1" applyFont="1" applyFill="1" applyBorder="1" applyAlignment="1">
      <alignment horizontal="left"/>
    </xf>
    <xf numFmtId="49" fontId="31" fillId="0" borderId="13" xfId="0" applyNumberFormat="1" applyFont="1" applyFill="1" applyBorder="1" applyAlignment="1">
      <alignment wrapText="1"/>
    </xf>
    <xf numFmtId="4" fontId="31" fillId="0" borderId="11" xfId="60" applyNumberFormat="1" applyFont="1" applyFill="1" applyBorder="1" applyAlignment="1">
      <alignment wrapText="1"/>
    </xf>
    <xf numFmtId="4" fontId="31" fillId="0" borderId="13" xfId="60" applyNumberFormat="1" applyFont="1" applyFill="1" applyBorder="1" applyAlignment="1">
      <alignment wrapText="1"/>
    </xf>
    <xf numFmtId="49" fontId="31" fillId="0" borderId="6" xfId="0" applyNumberFormat="1" applyFont="1" applyFill="1" applyBorder="1" applyAlignment="1">
      <alignment wrapText="1"/>
    </xf>
    <xf numFmtId="49" fontId="31" fillId="0" borderId="14" xfId="0" applyNumberFormat="1" applyFont="1" applyFill="1" applyBorder="1" applyAlignment="1">
      <alignment wrapText="1"/>
    </xf>
    <xf numFmtId="4" fontId="31" fillId="0" borderId="0" xfId="60" applyNumberFormat="1" applyFont="1" applyFill="1" applyBorder="1" applyAlignment="1">
      <alignment wrapText="1"/>
    </xf>
    <xf numFmtId="4" fontId="31" fillId="0" borderId="14" xfId="60" applyNumberFormat="1" applyFont="1" applyFill="1" applyBorder="1" applyAlignment="1">
      <alignment wrapText="1"/>
    </xf>
    <xf numFmtId="49" fontId="31" fillId="0" borderId="7" xfId="0" applyNumberFormat="1" applyFont="1" applyFill="1" applyBorder="1" applyAlignment="1">
      <alignment wrapText="1"/>
    </xf>
    <xf numFmtId="49" fontId="31" fillId="0" borderId="3" xfId="0" applyNumberFormat="1" applyFont="1" applyFill="1" applyBorder="1" applyAlignment="1">
      <alignment wrapText="1"/>
    </xf>
    <xf numFmtId="4" fontId="31" fillId="0" borderId="8" xfId="60" applyNumberFormat="1" applyFont="1" applyFill="1" applyBorder="1" applyAlignment="1">
      <alignment wrapText="1"/>
    </xf>
    <xf numFmtId="4" fontId="31" fillId="0" borderId="3" xfId="60" applyNumberFormat="1" applyFont="1" applyFill="1" applyBorder="1" applyAlignment="1">
      <alignment wrapText="1"/>
    </xf>
    <xf numFmtId="49" fontId="9" fillId="3" borderId="13" xfId="0" applyNumberFormat="1" applyFont="1" applyFill="1" applyBorder="1" applyAlignment="1">
      <alignment horizontal="center" vertical="center"/>
    </xf>
    <xf numFmtId="0" fontId="33" fillId="3" borderId="12" xfId="242" applyFont="1" applyFill="1" applyBorder="1" applyAlignment="1">
      <alignment horizontal="left" vertical="center" wrapText="1"/>
    </xf>
    <xf numFmtId="4" fontId="33" fillId="3" borderId="12" xfId="60" applyNumberFormat="1" applyFont="1" applyFill="1" applyBorder="1" applyAlignment="1">
      <alignment horizontal="center" vertical="center" wrapText="1"/>
    </xf>
    <xf numFmtId="0" fontId="33" fillId="3" borderId="13" xfId="242" applyFont="1" applyFill="1" applyBorder="1" applyAlignment="1">
      <alignment horizontal="center" vertical="center" wrapText="1"/>
    </xf>
    <xf numFmtId="167" fontId="40" fillId="4" borderId="9" xfId="0" applyNumberFormat="1" applyFont="1" applyFill="1" applyBorder="1"/>
    <xf numFmtId="0" fontId="40" fillId="4" borderId="0" xfId="0" applyFont="1" applyFill="1"/>
    <xf numFmtId="0" fontId="33" fillId="3" borderId="12" xfId="242" applyFont="1" applyFill="1" applyBorder="1" applyAlignment="1">
      <alignment horizontal="center" vertical="center" wrapText="1"/>
    </xf>
    <xf numFmtId="4" fontId="31" fillId="4" borderId="0" xfId="0" applyNumberFormat="1" applyFont="1" applyFill="1" applyBorder="1"/>
    <xf numFmtId="4" fontId="43" fillId="3" borderId="12" xfId="0" applyNumberFormat="1" applyFont="1" applyFill="1" applyBorder="1" applyAlignment="1">
      <alignment horizontal="center" vertical="center"/>
    </xf>
    <xf numFmtId="0" fontId="31" fillId="0" borderId="12" xfId="0" applyFont="1" applyBorder="1"/>
    <xf numFmtId="0" fontId="44" fillId="0" borderId="12" xfId="0" applyFont="1" applyBorder="1" applyAlignment="1">
      <alignment horizontal="center" vertical="center"/>
    </xf>
    <xf numFmtId="0" fontId="45" fillId="0" borderId="12" xfId="0" applyFont="1" applyBorder="1" applyAlignment="1">
      <alignment horizontal="center" vertical="center"/>
    </xf>
    <xf numFmtId="0" fontId="44" fillId="4" borderId="0" xfId="0" applyFont="1" applyFill="1" applyAlignment="1">
      <alignment vertical="center"/>
    </xf>
    <xf numFmtId="43" fontId="44" fillId="0" borderId="12" xfId="47" applyFont="1" applyBorder="1" applyAlignment="1">
      <alignment horizontal="center" vertical="center"/>
    </xf>
    <xf numFmtId="43" fontId="45" fillId="0" borderId="12" xfId="47" applyFont="1" applyBorder="1" applyAlignment="1">
      <alignment horizontal="center" vertical="center"/>
    </xf>
    <xf numFmtId="0" fontId="44" fillId="4" borderId="0" xfId="0" applyFont="1" applyFill="1" applyAlignment="1">
      <alignment horizontal="center" vertical="center"/>
    </xf>
    <xf numFmtId="43" fontId="43" fillId="3" borderId="12" xfId="47" applyFont="1" applyFill="1" applyBorder="1" applyAlignment="1">
      <alignment horizontal="center" vertical="center"/>
    </xf>
    <xf numFmtId="4" fontId="43" fillId="3" borderId="12" xfId="0" applyNumberFormat="1" applyFont="1" applyFill="1" applyBorder="1" applyAlignment="1">
      <alignment horizontal="right" vertical="center"/>
    </xf>
    <xf numFmtId="43" fontId="43" fillId="0" borderId="12" xfId="47" applyFont="1" applyBorder="1" applyAlignment="1">
      <alignment horizontal="center" vertical="center"/>
    </xf>
    <xf numFmtId="0" fontId="31" fillId="4" borderId="0" xfId="0" applyFont="1" applyFill="1" applyAlignment="1">
      <alignment vertical="center" wrapText="1"/>
    </xf>
    <xf numFmtId="4" fontId="31" fillId="4" borderId="0" xfId="0" applyNumberFormat="1" applyFont="1" applyFill="1"/>
    <xf numFmtId="0" fontId="46" fillId="0" borderId="0" xfId="0" applyFont="1"/>
    <xf numFmtId="4" fontId="45" fillId="0" borderId="12" xfId="0" applyNumberFormat="1" applyFont="1" applyBorder="1" applyAlignment="1">
      <alignment horizontal="center" vertical="center"/>
    </xf>
    <xf numFmtId="43" fontId="31" fillId="4" borderId="0" xfId="47" applyNumberFormat="1" applyFont="1" applyFill="1" applyBorder="1"/>
    <xf numFmtId="169" fontId="31" fillId="4" borderId="0" xfId="0" applyNumberFormat="1" applyFont="1" applyFill="1" applyBorder="1"/>
    <xf numFmtId="168" fontId="40" fillId="4" borderId="9" xfId="0" applyNumberFormat="1" applyFont="1" applyFill="1" applyBorder="1"/>
    <xf numFmtId="168" fontId="40" fillId="4" borderId="5" xfId="0" applyNumberFormat="1" applyFont="1" applyFill="1" applyBorder="1"/>
    <xf numFmtId="0" fontId="31" fillId="0" borderId="0" xfId="0" applyFont="1" applyBorder="1" applyAlignment="1"/>
    <xf numFmtId="0" fontId="31" fillId="0" borderId="0" xfId="0" applyFont="1" applyAlignment="1"/>
    <xf numFmtId="0" fontId="31" fillId="4" borderId="10" xfId="0" applyFont="1" applyFill="1" applyBorder="1" applyAlignment="1">
      <alignment horizontal="justify" vertical="center" wrapText="1"/>
    </xf>
    <xf numFmtId="0" fontId="31" fillId="4" borderId="9" xfId="0" applyFont="1" applyFill="1" applyBorder="1" applyAlignment="1">
      <alignment horizontal="justify" vertical="center" wrapText="1"/>
    </xf>
    <xf numFmtId="0" fontId="33" fillId="4" borderId="6" xfId="0" applyFont="1" applyFill="1" applyBorder="1" applyAlignment="1">
      <alignment horizontal="justify" vertical="center" wrapText="1"/>
    </xf>
    <xf numFmtId="0" fontId="36" fillId="0" borderId="0" xfId="0" applyFont="1" applyAlignment="1">
      <alignment horizontal="center"/>
    </xf>
    <xf numFmtId="0" fontId="4" fillId="0" borderId="0" xfId="0" applyFont="1" applyFill="1" applyBorder="1"/>
    <xf numFmtId="0" fontId="4" fillId="0" borderId="8" xfId="0" applyFont="1" applyFill="1" applyBorder="1"/>
    <xf numFmtId="0" fontId="4" fillId="0" borderId="0" xfId="0" applyFont="1" applyFill="1"/>
    <xf numFmtId="0" fontId="31" fillId="4" borderId="13" xfId="0" applyFont="1" applyFill="1" applyBorder="1" applyAlignment="1">
      <alignment horizontal="justify" vertical="center" wrapText="1"/>
    </xf>
    <xf numFmtId="0" fontId="47" fillId="0" borderId="0" xfId="0" applyFont="1" applyAlignment="1">
      <alignment horizontal="center"/>
    </xf>
    <xf numFmtId="0" fontId="9" fillId="6" borderId="12" xfId="0" applyFont="1" applyFill="1" applyBorder="1" applyAlignment="1">
      <alignment horizontal="center"/>
    </xf>
    <xf numFmtId="0" fontId="32" fillId="4" borderId="12" xfId="0" applyFont="1" applyFill="1" applyBorder="1"/>
    <xf numFmtId="0" fontId="9" fillId="4" borderId="8" xfId="0" applyFont="1" applyFill="1" applyBorder="1" applyAlignment="1">
      <alignment horizontal="left"/>
    </xf>
    <xf numFmtId="0" fontId="9" fillId="6" borderId="12" xfId="0" applyFont="1" applyFill="1" applyBorder="1" applyAlignment="1">
      <alignment horizontal="center" vertical="center" wrapText="1"/>
    </xf>
    <xf numFmtId="0" fontId="31" fillId="4" borderId="19" xfId="0" applyFont="1" applyFill="1" applyBorder="1" applyAlignment="1">
      <alignment horizontal="justify" vertical="center" wrapText="1"/>
    </xf>
    <xf numFmtId="0" fontId="33" fillId="4" borderId="20" xfId="0" applyFont="1" applyFill="1" applyBorder="1" applyAlignment="1">
      <alignment horizontal="justify" vertical="center" wrapText="1"/>
    </xf>
    <xf numFmtId="0" fontId="31" fillId="4" borderId="0" xfId="0" applyFont="1" applyFill="1" applyBorder="1" applyAlignment="1">
      <alignment horizontal="right" vertical="center" wrapText="1"/>
    </xf>
    <xf numFmtId="0" fontId="31" fillId="4" borderId="21" xfId="0" applyFont="1" applyFill="1" applyBorder="1" applyAlignment="1">
      <alignment horizontal="right" vertical="center" wrapText="1"/>
    </xf>
    <xf numFmtId="0" fontId="33" fillId="4" borderId="19" xfId="0" applyFont="1" applyFill="1" applyBorder="1" applyAlignment="1">
      <alignment horizontal="justify" vertical="center" wrapText="1"/>
    </xf>
    <xf numFmtId="0" fontId="31" fillId="4" borderId="22" xfId="0" applyFont="1" applyFill="1" applyBorder="1" applyAlignment="1">
      <alignment horizontal="right" vertical="center" wrapText="1"/>
    </xf>
    <xf numFmtId="0" fontId="31" fillId="4" borderId="23" xfId="0" applyFont="1" applyFill="1" applyBorder="1" applyAlignment="1">
      <alignment horizontal="right" vertical="center" wrapText="1"/>
    </xf>
    <xf numFmtId="0" fontId="31" fillId="4" borderId="24" xfId="0" applyFont="1" applyFill="1" applyBorder="1" applyAlignment="1">
      <alignment horizontal="justify" vertical="center" wrapText="1"/>
    </xf>
    <xf numFmtId="0" fontId="33" fillId="4" borderId="25" xfId="0" applyFont="1" applyFill="1" applyBorder="1" applyAlignment="1">
      <alignment horizontal="justify" vertical="center" wrapText="1"/>
    </xf>
    <xf numFmtId="0" fontId="31" fillId="4" borderId="26" xfId="0" applyFont="1" applyFill="1" applyBorder="1" applyAlignment="1">
      <alignment horizontal="justify" vertical="center" wrapText="1"/>
    </xf>
    <xf numFmtId="0" fontId="31" fillId="4" borderId="27" xfId="0" applyFont="1" applyFill="1" applyBorder="1" applyAlignment="1">
      <alignment horizontal="justify" vertical="center" wrapText="1"/>
    </xf>
    <xf numFmtId="0" fontId="31" fillId="4" borderId="28" xfId="0" applyFont="1" applyFill="1" applyBorder="1" applyAlignment="1">
      <alignment horizontal="justify" vertical="center" wrapText="1"/>
    </xf>
    <xf numFmtId="0" fontId="31" fillId="4" borderId="29" xfId="0" applyFont="1" applyFill="1" applyBorder="1" applyAlignment="1">
      <alignment horizontal="justify" vertical="center" wrapText="1"/>
    </xf>
    <xf numFmtId="0" fontId="33" fillId="4" borderId="24" xfId="0" applyFont="1" applyFill="1" applyBorder="1" applyAlignment="1">
      <alignment horizontal="justify" vertical="center" wrapText="1"/>
    </xf>
    <xf numFmtId="0" fontId="33" fillId="4" borderId="22" xfId="0" applyFont="1" applyFill="1" applyBorder="1" applyAlignment="1">
      <alignment horizontal="justify" vertical="center" wrapText="1"/>
    </xf>
    <xf numFmtId="0" fontId="9" fillId="6" borderId="30"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33" fillId="4" borderId="0" xfId="0" applyFont="1" applyFill="1" applyBorder="1" applyAlignment="1">
      <alignment horizontal="justify" vertical="center" wrapText="1"/>
    </xf>
    <xf numFmtId="0" fontId="33" fillId="4" borderId="30" xfId="0" applyFont="1" applyFill="1" applyBorder="1" applyAlignment="1">
      <alignment horizontal="right" vertical="center" wrapText="1"/>
    </xf>
    <xf numFmtId="0" fontId="33" fillId="4" borderId="31" xfId="0" applyFont="1" applyFill="1" applyBorder="1" applyAlignment="1">
      <alignment horizontal="right" vertical="center" wrapText="1"/>
    </xf>
    <xf numFmtId="0" fontId="2" fillId="4" borderId="0" xfId="0" applyFont="1" applyFill="1" applyBorder="1" applyAlignment="1">
      <alignment vertical="top"/>
    </xf>
    <xf numFmtId="0" fontId="9" fillId="3" borderId="11" xfId="0" applyFont="1" applyFill="1" applyBorder="1" applyAlignment="1">
      <alignment horizontal="centerContinuous"/>
    </xf>
    <xf numFmtId="0" fontId="9" fillId="4" borderId="6" xfId="1" applyNumberFormat="1" applyFont="1" applyFill="1" applyBorder="1" applyAlignment="1">
      <alignment vertical="center"/>
    </xf>
    <xf numFmtId="0" fontId="0" fillId="0" borderId="14" xfId="0" applyBorder="1"/>
    <xf numFmtId="0" fontId="0" fillId="0" borderId="3" xfId="0" applyBorder="1"/>
    <xf numFmtId="49" fontId="9" fillId="4" borderId="14" xfId="0" applyNumberFormat="1" applyFont="1" applyFill="1" applyBorder="1" applyAlignment="1">
      <alignment horizontal="left" wrapText="1"/>
    </xf>
    <xf numFmtId="49" fontId="9" fillId="4" borderId="13" xfId="0" applyNumberFormat="1" applyFont="1" applyFill="1" applyBorder="1" applyAlignment="1">
      <alignment horizontal="left" wrapText="1"/>
    </xf>
    <xf numFmtId="3" fontId="31" fillId="4" borderId="0" xfId="0" applyNumberFormat="1" applyFont="1" applyFill="1" applyAlignment="1">
      <alignment vertical="top"/>
    </xf>
    <xf numFmtId="49" fontId="9" fillId="4" borderId="3" xfId="0" applyNumberFormat="1" applyFont="1" applyFill="1" applyBorder="1" applyAlignment="1">
      <alignment horizontal="right"/>
    </xf>
    <xf numFmtId="49" fontId="9" fillId="4" borderId="14" xfId="0" applyNumberFormat="1" applyFont="1" applyFill="1" applyBorder="1" applyAlignment="1">
      <alignment horizontal="right"/>
    </xf>
    <xf numFmtId="49" fontId="4" fillId="4" borderId="14" xfId="0" applyNumberFormat="1" applyFont="1" applyFill="1" applyBorder="1" applyAlignment="1">
      <alignment horizontal="left"/>
    </xf>
    <xf numFmtId="0" fontId="48" fillId="0" borderId="6" xfId="0" applyFont="1" applyBorder="1" applyAlignment="1">
      <alignment horizontal="center" vertical="center" wrapText="1"/>
    </xf>
    <xf numFmtId="172" fontId="31" fillId="4" borderId="30" xfId="47" applyNumberFormat="1" applyFont="1" applyFill="1" applyBorder="1" applyAlignment="1">
      <alignment horizontal="right" vertical="center" wrapText="1"/>
    </xf>
    <xf numFmtId="172" fontId="31" fillId="4" borderId="31" xfId="47" applyNumberFormat="1" applyFont="1" applyFill="1" applyBorder="1" applyAlignment="1">
      <alignment horizontal="right" vertical="center" wrapText="1"/>
    </xf>
    <xf numFmtId="172" fontId="31" fillId="4" borderId="27" xfId="47" applyNumberFormat="1" applyFont="1" applyFill="1" applyBorder="1" applyAlignment="1">
      <alignment horizontal="right" vertical="center" wrapText="1"/>
    </xf>
    <xf numFmtId="172" fontId="31" fillId="4" borderId="28" xfId="47" applyNumberFormat="1" applyFont="1" applyFill="1" applyBorder="1" applyAlignment="1">
      <alignment horizontal="right" vertical="center" wrapText="1"/>
    </xf>
    <xf numFmtId="172" fontId="31" fillId="4" borderId="0" xfId="47" applyNumberFormat="1" applyFont="1" applyFill="1" applyBorder="1" applyAlignment="1">
      <alignment horizontal="right" vertical="center" wrapText="1"/>
    </xf>
    <xf numFmtId="172" fontId="31" fillId="4" borderId="21" xfId="47" applyNumberFormat="1" applyFont="1" applyFill="1" applyBorder="1" applyAlignment="1">
      <alignment horizontal="right" vertical="center" wrapText="1"/>
    </xf>
    <xf numFmtId="172" fontId="31" fillId="4" borderId="22" xfId="47" applyNumberFormat="1" applyFont="1" applyFill="1" applyBorder="1" applyAlignment="1">
      <alignment horizontal="right" vertical="center" wrapText="1"/>
    </xf>
    <xf numFmtId="172" fontId="31" fillId="4" borderId="23" xfId="47" applyNumberFormat="1" applyFont="1" applyFill="1" applyBorder="1" applyAlignment="1">
      <alignment horizontal="right" vertical="center" wrapText="1"/>
    </xf>
    <xf numFmtId="172" fontId="31" fillId="4" borderId="32" xfId="47" applyNumberFormat="1" applyFont="1" applyFill="1" applyBorder="1" applyAlignment="1">
      <alignment horizontal="right" vertical="center" wrapText="1"/>
    </xf>
    <xf numFmtId="172" fontId="31" fillId="4" borderId="33" xfId="47" applyNumberFormat="1" applyFont="1" applyFill="1" applyBorder="1" applyAlignment="1">
      <alignment horizontal="right" vertical="center" wrapText="1"/>
    </xf>
    <xf numFmtId="172" fontId="31" fillId="4" borderId="0" xfId="47" applyNumberFormat="1" applyFont="1" applyFill="1"/>
    <xf numFmtId="172" fontId="9" fillId="6" borderId="34" xfId="47" applyNumberFormat="1" applyFont="1" applyFill="1" applyBorder="1" applyAlignment="1">
      <alignment horizontal="center" vertical="center" wrapText="1"/>
    </xf>
    <xf numFmtId="172" fontId="9" fillId="6" borderId="35" xfId="47" applyNumberFormat="1" applyFont="1" applyFill="1" applyBorder="1" applyAlignment="1">
      <alignment horizontal="center" vertical="center" wrapText="1"/>
    </xf>
    <xf numFmtId="172" fontId="31" fillId="4" borderId="27" xfId="47" applyNumberFormat="1" applyFont="1" applyFill="1" applyBorder="1" applyAlignment="1">
      <alignment horizontal="justify" vertical="center" wrapText="1"/>
    </xf>
    <xf numFmtId="172" fontId="31" fillId="4" borderId="28" xfId="47" applyNumberFormat="1" applyFont="1" applyFill="1" applyBorder="1" applyAlignment="1">
      <alignment horizontal="justify" vertical="center" wrapText="1"/>
    </xf>
    <xf numFmtId="172" fontId="33" fillId="4" borderId="32" xfId="47" applyNumberFormat="1" applyFont="1" applyFill="1" applyBorder="1" applyAlignment="1">
      <alignment horizontal="right" vertical="center" wrapText="1"/>
    </xf>
    <xf numFmtId="172" fontId="33" fillId="4" borderId="33" xfId="47" applyNumberFormat="1" applyFont="1" applyFill="1" applyBorder="1" applyAlignment="1">
      <alignment horizontal="right" vertical="center" wrapText="1"/>
    </xf>
    <xf numFmtId="172" fontId="45" fillId="0" borderId="12" xfId="47" applyNumberFormat="1" applyFont="1" applyBorder="1" applyAlignment="1">
      <alignment horizontal="center" vertical="center"/>
    </xf>
    <xf numFmtId="168" fontId="40" fillId="4" borderId="14" xfId="0" applyNumberFormat="1" applyFont="1" applyFill="1" applyBorder="1"/>
    <xf numFmtId="168" fontId="9" fillId="3" borderId="12" xfId="0" applyNumberFormat="1" applyFont="1" applyFill="1" applyBorder="1" applyAlignment="1">
      <alignment horizontal="center" vertical="center"/>
    </xf>
    <xf numFmtId="49" fontId="4" fillId="4" borderId="14" xfId="0" applyNumberFormat="1" applyFont="1" applyFill="1" applyBorder="1" applyAlignment="1">
      <alignment horizontal="left" wrapText="1"/>
    </xf>
    <xf numFmtId="49" fontId="4" fillId="4" borderId="14" xfId="0" applyNumberFormat="1" applyFont="1" applyFill="1" applyBorder="1" applyAlignment="1">
      <alignment horizontal="left" vertical="center"/>
    </xf>
    <xf numFmtId="9" fontId="9" fillId="3" borderId="12" xfId="0" applyNumberFormat="1" applyFont="1" applyFill="1" applyBorder="1" applyAlignment="1">
      <alignment horizontal="center" vertical="center"/>
    </xf>
    <xf numFmtId="3" fontId="31" fillId="4" borderId="0" xfId="0" applyNumberFormat="1" applyFont="1" applyFill="1" applyBorder="1"/>
    <xf numFmtId="168" fontId="40" fillId="4" borderId="3" xfId="0" applyNumberFormat="1" applyFont="1" applyFill="1" applyBorder="1"/>
    <xf numFmtId="0" fontId="0" fillId="0" borderId="0" xfId="0"/>
    <xf numFmtId="0" fontId="9" fillId="4" borderId="0" xfId="0" applyFont="1" applyFill="1" applyBorder="1" applyAlignment="1">
      <alignment vertical="top" wrapText="1"/>
    </xf>
    <xf numFmtId="0" fontId="31" fillId="0" borderId="0" xfId="0" applyFont="1" applyBorder="1" applyAlignment="1">
      <alignment horizontal="center"/>
    </xf>
    <xf numFmtId="0" fontId="31" fillId="0" borderId="0" xfId="0" applyFont="1" applyAlignment="1">
      <alignment horizontal="center"/>
    </xf>
    <xf numFmtId="0" fontId="43" fillId="3" borderId="12" xfId="0" applyFont="1" applyFill="1" applyBorder="1" applyAlignment="1">
      <alignment vertical="center"/>
    </xf>
    <xf numFmtId="0" fontId="30" fillId="0" borderId="0" xfId="0" applyFont="1" applyBorder="1" applyAlignment="1">
      <alignment horizontal="center"/>
    </xf>
    <xf numFmtId="0" fontId="31" fillId="0" borderId="11" xfId="0" applyFont="1" applyBorder="1" applyAlignment="1">
      <alignment horizontal="center"/>
    </xf>
    <xf numFmtId="0" fontId="31" fillId="4" borderId="0" xfId="0" applyFont="1" applyFill="1" applyBorder="1" applyAlignment="1">
      <alignment horizontal="justify" vertical="center" wrapText="1"/>
    </xf>
    <xf numFmtId="0" fontId="49" fillId="4" borderId="12" xfId="0" applyFont="1" applyFill="1" applyBorder="1"/>
    <xf numFmtId="0" fontId="0" fillId="0" borderId="0" xfId="0"/>
    <xf numFmtId="0" fontId="0" fillId="0" borderId="0" xfId="0" applyFont="1" applyProtection="1">
      <protection locked="0"/>
    </xf>
    <xf numFmtId="49" fontId="50" fillId="7" borderId="10" xfId="242" applyNumberFormat="1" applyFont="1" applyFill="1" applyBorder="1" applyAlignment="1">
      <alignment vertical="center" wrapText="1"/>
    </xf>
    <xf numFmtId="49" fontId="50" fillId="7" borderId="13" xfId="242" applyNumberFormat="1" applyFont="1" applyFill="1" applyBorder="1" applyAlignment="1">
      <alignment vertical="center" wrapText="1"/>
    </xf>
    <xf numFmtId="4" fontId="50" fillId="7" borderId="13" xfId="242" applyNumberFormat="1" applyFont="1" applyFill="1" applyBorder="1" applyAlignment="1">
      <alignment vertical="center"/>
    </xf>
    <xf numFmtId="49" fontId="50" fillId="7" borderId="7" xfId="242" applyNumberFormat="1" applyFont="1" applyFill="1" applyBorder="1" applyAlignment="1">
      <alignment horizontal="center" vertical="center" wrapText="1"/>
    </xf>
    <xf numFmtId="49" fontId="50" fillId="7" borderId="3" xfId="242" applyNumberFormat="1" applyFont="1" applyFill="1" applyBorder="1" applyAlignment="1">
      <alignment horizontal="center" vertical="center" wrapText="1"/>
    </xf>
    <xf numFmtId="4" fontId="50" fillId="7" borderId="17" xfId="242" applyNumberFormat="1" applyFont="1" applyFill="1" applyBorder="1" applyAlignment="1">
      <alignment horizontal="center" vertical="center" wrapText="1"/>
    </xf>
    <xf numFmtId="4" fontId="50" fillId="7" borderId="15" xfId="242" applyNumberFormat="1" applyFont="1" applyFill="1" applyBorder="1" applyAlignment="1">
      <alignment horizontal="center" vertical="center" wrapText="1"/>
    </xf>
    <xf numFmtId="4" fontId="50" fillId="7" borderId="3" xfId="242" applyNumberFormat="1" applyFont="1" applyFill="1" applyBorder="1" applyAlignment="1">
      <alignment horizontal="center" vertical="center"/>
    </xf>
    <xf numFmtId="49" fontId="0" fillId="0" borderId="0" xfId="0" applyNumberFormat="1" applyFont="1" applyProtection="1">
      <protection locked="0"/>
    </xf>
    <xf numFmtId="4" fontId="0" fillId="0" borderId="0" xfId="0" applyNumberFormat="1" applyFont="1" applyProtection="1">
      <protection locked="0"/>
    </xf>
    <xf numFmtId="4" fontId="0" fillId="0" borderId="12" xfId="0" applyNumberFormat="1" applyFont="1" applyBorder="1" applyProtection="1">
      <protection locked="0"/>
    </xf>
    <xf numFmtId="49" fontId="0" fillId="0" borderId="12" xfId="0" applyNumberFormat="1" applyFont="1" applyBorder="1" applyAlignment="1" applyProtection="1">
      <alignment vertical="center" wrapText="1"/>
      <protection locked="0"/>
    </xf>
    <xf numFmtId="0" fontId="50" fillId="7" borderId="17" xfId="242" applyFont="1" applyFill="1" applyBorder="1" applyAlignment="1">
      <alignment horizontal="center" vertical="center" wrapText="1"/>
    </xf>
    <xf numFmtId="0" fontId="50" fillId="7" borderId="12" xfId="242" applyFont="1" applyFill="1" applyBorder="1" applyAlignment="1">
      <alignment horizontal="center" vertical="center" wrapText="1"/>
    </xf>
    <xf numFmtId="4" fontId="50" fillId="7" borderId="12" xfId="242" applyNumberFormat="1" applyFont="1" applyFill="1" applyBorder="1" applyAlignment="1">
      <alignment horizontal="center" vertical="center" wrapText="1"/>
    </xf>
    <xf numFmtId="49" fontId="4" fillId="4" borderId="3" xfId="0" applyNumberFormat="1" applyFont="1" applyFill="1" applyBorder="1" applyAlignment="1">
      <alignment horizontal="left"/>
    </xf>
    <xf numFmtId="172" fontId="51" fillId="0" borderId="0" xfId="0" applyNumberFormat="1" applyFont="1" applyAlignment="1">
      <alignment horizontal="center"/>
    </xf>
    <xf numFmtId="0" fontId="44" fillId="0" borderId="0" xfId="0" applyFont="1" applyAlignment="1">
      <alignment horizontal="center"/>
    </xf>
    <xf numFmtId="0" fontId="0" fillId="0" borderId="12" xfId="0" applyBorder="1" applyAlignment="1">
      <alignment horizontal="center"/>
    </xf>
    <xf numFmtId="0" fontId="0" fillId="0" borderId="12" xfId="0" applyBorder="1"/>
    <xf numFmtId="0" fontId="0" fillId="0" borderId="0" xfId="0"/>
    <xf numFmtId="168" fontId="4" fillId="4" borderId="0" xfId="0" applyNumberFormat="1" applyFont="1" applyFill="1"/>
    <xf numFmtId="168" fontId="40" fillId="0" borderId="5" xfId="0" applyNumberFormat="1" applyFont="1" applyFill="1" applyBorder="1"/>
    <xf numFmtId="173" fontId="36" fillId="4" borderId="0" xfId="0" applyNumberFormat="1" applyFont="1" applyFill="1"/>
    <xf numFmtId="173" fontId="31" fillId="4" borderId="0" xfId="0" applyNumberFormat="1" applyFont="1" applyFill="1"/>
    <xf numFmtId="4" fontId="9" fillId="3" borderId="12" xfId="0" applyNumberFormat="1" applyFont="1" applyFill="1" applyBorder="1" applyAlignment="1">
      <alignment horizontal="center" vertical="center"/>
    </xf>
    <xf numFmtId="49" fontId="4" fillId="4" borderId="6" xfId="0" applyNumberFormat="1" applyFont="1" applyFill="1" applyBorder="1" applyAlignment="1">
      <alignment horizontal="left"/>
    </xf>
    <xf numFmtId="43" fontId="32" fillId="4" borderId="0" xfId="47" applyFont="1" applyFill="1" applyBorder="1"/>
    <xf numFmtId="4" fontId="0" fillId="0" borderId="0" xfId="0" applyNumberFormat="1" applyFont="1" applyBorder="1" applyProtection="1">
      <protection locked="0"/>
    </xf>
    <xf numFmtId="4" fontId="18" fillId="0" borderId="0" xfId="401" applyNumberFormat="1" applyBorder="1" applyProtection="1">
      <protection locked="0"/>
    </xf>
    <xf numFmtId="175" fontId="31" fillId="4" borderId="0" xfId="0" applyNumberFormat="1" applyFont="1" applyFill="1" applyBorder="1"/>
    <xf numFmtId="43" fontId="31" fillId="4" borderId="0" xfId="47" applyFont="1" applyFill="1" applyBorder="1"/>
    <xf numFmtId="176" fontId="31" fillId="4" borderId="0" xfId="0" applyNumberFormat="1" applyFont="1" applyFill="1" applyBorder="1"/>
    <xf numFmtId="0" fontId="9" fillId="4" borderId="0" xfId="0" applyFont="1" applyFill="1" applyBorder="1" applyAlignment="1" applyProtection="1">
      <alignment horizontal="center" vertical="top"/>
    </xf>
    <xf numFmtId="0" fontId="9" fillId="4" borderId="0" xfId="0" applyFont="1" applyFill="1" applyBorder="1" applyAlignment="1" applyProtection="1">
      <alignment horizontal="left" vertical="top"/>
    </xf>
    <xf numFmtId="0" fontId="31" fillId="4" borderId="0" xfId="0" applyFont="1" applyFill="1" applyBorder="1" applyAlignment="1"/>
    <xf numFmtId="0" fontId="33" fillId="3" borderId="15" xfId="0" applyFont="1" applyFill="1" applyBorder="1" applyAlignment="1">
      <alignment horizontal="center"/>
    </xf>
    <xf numFmtId="168" fontId="9" fillId="3" borderId="17" xfId="0" applyNumberFormat="1" applyFont="1" applyFill="1" applyBorder="1" applyAlignment="1">
      <alignment vertical="center"/>
    </xf>
    <xf numFmtId="0" fontId="0" fillId="0" borderId="37" xfId="0" applyBorder="1" applyAlignment="1">
      <alignment horizontal="center"/>
    </xf>
    <xf numFmtId="4" fontId="0" fillId="0" borderId="0" xfId="0" applyNumberFormat="1" applyFill="1"/>
    <xf numFmtId="49" fontId="0" fillId="0" borderId="12" xfId="0" applyNumberFormat="1" applyFont="1" applyFill="1" applyBorder="1" applyAlignment="1" applyProtection="1">
      <alignment wrapText="1"/>
      <protection locked="0"/>
    </xf>
    <xf numFmtId="0" fontId="0" fillId="0" borderId="12" xfId="0" applyFont="1" applyBorder="1" applyProtection="1">
      <protection locked="0"/>
    </xf>
    <xf numFmtId="4" fontId="0" fillId="0" borderId="12" xfId="0" applyNumberFormat="1" applyBorder="1"/>
    <xf numFmtId="0" fontId="5" fillId="4" borderId="5" xfId="242" applyFont="1" applyFill="1" applyBorder="1" applyAlignment="1" applyProtection="1">
      <alignment horizontal="center" vertical="center" wrapText="1"/>
      <protection locked="0"/>
    </xf>
    <xf numFmtId="0" fontId="5" fillId="4" borderId="0" xfId="242" applyFont="1" applyFill="1" applyBorder="1" applyAlignment="1" applyProtection="1">
      <alignment vertical="top" wrapText="1"/>
      <protection locked="0"/>
    </xf>
    <xf numFmtId="0" fontId="5" fillId="4" borderId="6" xfId="242" applyFont="1" applyFill="1" applyBorder="1" applyAlignment="1" applyProtection="1">
      <alignment horizontal="left" vertical="top"/>
      <protection locked="0"/>
    </xf>
    <xf numFmtId="0" fontId="0" fillId="4" borderId="0" xfId="0" applyFill="1"/>
    <xf numFmtId="0" fontId="24" fillId="4" borderId="5" xfId="242" applyFont="1" applyFill="1" applyBorder="1" applyAlignment="1" applyProtection="1">
      <alignment horizontal="center" vertical="center" wrapText="1"/>
      <protection locked="0"/>
    </xf>
    <xf numFmtId="0" fontId="24" fillId="4" borderId="0" xfId="242" applyFont="1" applyFill="1" applyBorder="1" applyAlignment="1" applyProtection="1">
      <alignment horizontal="center" vertical="center" wrapText="1"/>
      <protection locked="0"/>
    </xf>
    <xf numFmtId="0" fontId="5" fillId="4" borderId="0" xfId="242" applyFont="1" applyFill="1" applyBorder="1" applyAlignment="1" applyProtection="1">
      <alignment horizontal="left" vertical="center" wrapText="1"/>
      <protection locked="0"/>
    </xf>
    <xf numFmtId="0" fontId="2" fillId="4" borderId="6" xfId="242" applyFont="1" applyFill="1" applyBorder="1" applyAlignment="1" applyProtection="1">
      <alignment vertical="top"/>
      <protection locked="0"/>
    </xf>
    <xf numFmtId="0" fontId="5" fillId="4" borderId="0" xfId="242" applyFont="1" applyFill="1" applyBorder="1" applyAlignment="1" applyProtection="1">
      <alignment horizontal="left" vertical="top" wrapText="1"/>
      <protection locked="0"/>
    </xf>
    <xf numFmtId="4" fontId="5" fillId="4" borderId="0" xfId="118" applyNumberFormat="1" applyFont="1" applyFill="1" applyBorder="1" applyAlignment="1" applyProtection="1">
      <alignment vertical="top" wrapText="1"/>
      <protection locked="0"/>
    </xf>
    <xf numFmtId="4" fontId="5" fillId="4" borderId="5" xfId="118" applyNumberFormat="1" applyFont="1" applyFill="1" applyBorder="1" applyAlignment="1" applyProtection="1">
      <alignment vertical="top" wrapText="1"/>
      <protection locked="0"/>
    </xf>
    <xf numFmtId="0" fontId="2" fillId="4" borderId="0" xfId="242" applyFont="1" applyFill="1" applyBorder="1" applyAlignment="1" applyProtection="1">
      <alignment horizontal="left" vertical="top" wrapText="1"/>
      <protection locked="0"/>
    </xf>
    <xf numFmtId="0" fontId="5" fillId="4" borderId="6" xfId="242" applyFont="1" applyFill="1" applyBorder="1" applyAlignment="1" applyProtection="1">
      <alignment vertical="top"/>
      <protection locked="0"/>
    </xf>
    <xf numFmtId="0" fontId="7" fillId="4" borderId="6" xfId="242" applyFont="1" applyFill="1" applyBorder="1" applyAlignment="1" applyProtection="1">
      <alignment horizontal="left" vertical="top"/>
      <protection locked="0"/>
    </xf>
    <xf numFmtId="0" fontId="7" fillId="4" borderId="0" xfId="242" applyFont="1" applyFill="1" applyBorder="1" applyAlignment="1" applyProtection="1">
      <alignment horizontal="left" vertical="top" wrapText="1"/>
      <protection locked="0"/>
    </xf>
    <xf numFmtId="0" fontId="2" fillId="4" borderId="7" xfId="242" applyFont="1" applyFill="1" applyBorder="1" applyAlignment="1" applyProtection="1">
      <alignment vertical="top"/>
      <protection locked="0"/>
    </xf>
    <xf numFmtId="0" fontId="2" fillId="4" borderId="8" xfId="242" applyFont="1" applyFill="1" applyBorder="1" applyAlignment="1" applyProtection="1">
      <alignment horizontal="left" vertical="top" wrapText="1"/>
      <protection locked="0"/>
    </xf>
    <xf numFmtId="4" fontId="2" fillId="4" borderId="8" xfId="242" applyNumberFormat="1" applyFont="1" applyFill="1" applyBorder="1" applyAlignment="1" applyProtection="1">
      <alignment vertical="top" wrapText="1"/>
      <protection locked="0"/>
    </xf>
    <xf numFmtId="4" fontId="2" fillId="4" borderId="4" xfId="242" applyNumberFormat="1" applyFont="1" applyFill="1" applyBorder="1" applyAlignment="1" applyProtection="1">
      <alignment vertical="top" wrapText="1"/>
      <protection locked="0"/>
    </xf>
    <xf numFmtId="4" fontId="5" fillId="4" borderId="0" xfId="242" applyNumberFormat="1" applyFont="1" applyFill="1" applyBorder="1" applyAlignment="1" applyProtection="1">
      <alignment horizontal="center" vertical="center" wrapText="1"/>
      <protection locked="0"/>
    </xf>
    <xf numFmtId="3" fontId="2" fillId="4" borderId="0" xfId="242" applyNumberFormat="1" applyFont="1" applyFill="1" applyBorder="1" applyProtection="1">
      <protection locked="0"/>
    </xf>
    <xf numFmtId="3" fontId="2" fillId="4" borderId="5" xfId="242" applyNumberFormat="1" applyFont="1" applyFill="1" applyBorder="1" applyProtection="1">
      <protection locked="0"/>
    </xf>
    <xf numFmtId="3" fontId="5" fillId="4" borderId="0" xfId="118" applyNumberFormat="1" applyFont="1" applyFill="1" applyBorder="1" applyAlignment="1" applyProtection="1">
      <alignment vertical="top" wrapText="1"/>
      <protection locked="0"/>
    </xf>
    <xf numFmtId="3" fontId="5" fillId="4" borderId="5" xfId="118" applyNumberFormat="1" applyFont="1" applyFill="1" applyBorder="1" applyAlignment="1" applyProtection="1">
      <alignment vertical="top" wrapText="1"/>
      <protection locked="0"/>
    </xf>
    <xf numFmtId="3" fontId="5" fillId="4" borderId="5" xfId="242" applyNumberFormat="1" applyFont="1" applyFill="1" applyBorder="1" applyAlignment="1" applyProtection="1">
      <alignment vertical="top"/>
      <protection locked="0"/>
    </xf>
    <xf numFmtId="3" fontId="5" fillId="4" borderId="0" xfId="242" applyNumberFormat="1" applyFont="1" applyFill="1" applyBorder="1" applyAlignment="1" applyProtection="1">
      <alignment horizontal="center" vertical="center" wrapText="1"/>
      <protection locked="0"/>
    </xf>
    <xf numFmtId="3" fontId="5" fillId="4" borderId="5" xfId="242" applyNumberFormat="1" applyFont="1" applyFill="1" applyBorder="1" applyAlignment="1" applyProtection="1">
      <alignment horizontal="center" vertical="center" wrapText="1"/>
      <protection locked="0"/>
    </xf>
    <xf numFmtId="0" fontId="5" fillId="4" borderId="11" xfId="242" applyFont="1" applyFill="1" applyBorder="1" applyAlignment="1" applyProtection="1">
      <alignment horizontal="center" vertical="center"/>
    </xf>
    <xf numFmtId="0" fontId="5" fillId="4" borderId="11" xfId="242" applyFont="1" applyFill="1" applyBorder="1" applyAlignment="1">
      <alignment horizontal="center" vertical="center"/>
    </xf>
    <xf numFmtId="0" fontId="5" fillId="4" borderId="9" xfId="242" applyFont="1" applyFill="1" applyBorder="1" applyAlignment="1">
      <alignment horizontal="center" vertical="center"/>
    </xf>
    <xf numFmtId="0" fontId="5" fillId="4" borderId="0" xfId="242" applyFont="1" applyFill="1" applyBorder="1" applyAlignment="1">
      <alignment vertical="top" wrapText="1"/>
    </xf>
    <xf numFmtId="177" fontId="5" fillId="4" borderId="0" xfId="73" applyNumberFormat="1" applyFont="1" applyFill="1" applyBorder="1" applyAlignment="1" applyProtection="1">
      <alignment vertical="top" wrapText="1"/>
      <protection locked="0"/>
    </xf>
    <xf numFmtId="177" fontId="5" fillId="4" borderId="5" xfId="73" applyNumberFormat="1" applyFont="1" applyFill="1" applyBorder="1" applyAlignment="1" applyProtection="1">
      <alignment vertical="top" wrapText="1"/>
      <protection locked="0"/>
    </xf>
    <xf numFmtId="0" fontId="7" fillId="4" borderId="0" xfId="242" applyFont="1" applyFill="1" applyBorder="1" applyAlignment="1">
      <alignment vertical="top" wrapText="1"/>
    </xf>
    <xf numFmtId="177" fontId="2" fillId="4" borderId="0" xfId="73" applyNumberFormat="1" applyFont="1" applyFill="1" applyBorder="1" applyAlignment="1" applyProtection="1">
      <alignment vertical="top" wrapText="1"/>
      <protection locked="0"/>
    </xf>
    <xf numFmtId="177" fontId="2" fillId="4" borderId="5" xfId="73" applyNumberFormat="1" applyFont="1" applyFill="1" applyBorder="1" applyAlignment="1" applyProtection="1">
      <alignment vertical="top" wrapText="1"/>
      <protection locked="0"/>
    </xf>
    <xf numFmtId="0" fontId="2" fillId="4" borderId="0" xfId="242" applyFont="1" applyFill="1" applyBorder="1" applyAlignment="1">
      <alignment horizontal="left" vertical="top" wrapText="1"/>
    </xf>
    <xf numFmtId="0" fontId="2" fillId="4" borderId="0" xfId="242" applyFont="1" applyFill="1" applyBorder="1" applyAlignment="1">
      <alignment vertical="top" wrapText="1"/>
    </xf>
    <xf numFmtId="177" fontId="50" fillId="4" borderId="0" xfId="73" applyNumberFormat="1" applyFont="1" applyFill="1" applyBorder="1" applyAlignment="1" applyProtection="1">
      <alignment vertical="top" wrapText="1"/>
      <protection locked="0"/>
    </xf>
    <xf numFmtId="177" fontId="50" fillId="4" borderId="5" xfId="73" applyNumberFormat="1" applyFont="1" applyFill="1" applyBorder="1" applyAlignment="1" applyProtection="1">
      <alignment vertical="top" wrapText="1"/>
      <protection locked="0"/>
    </xf>
    <xf numFmtId="0" fontId="2" fillId="4" borderId="8" xfId="242" applyFont="1" applyFill="1" applyBorder="1" applyAlignment="1">
      <alignment horizontal="left" vertical="top" wrapText="1"/>
    </xf>
    <xf numFmtId="177" fontId="2" fillId="4" borderId="8" xfId="73" applyNumberFormat="1" applyFont="1" applyFill="1" applyBorder="1" applyAlignment="1" applyProtection="1">
      <alignment vertical="top" wrapText="1"/>
      <protection locked="0"/>
    </xf>
    <xf numFmtId="177" fontId="2" fillId="4" borderId="4" xfId="73" applyNumberFormat="1" applyFont="1" applyFill="1" applyBorder="1" applyAlignment="1" applyProtection="1">
      <alignment vertical="top" wrapText="1"/>
      <protection locked="0"/>
    </xf>
    <xf numFmtId="177" fontId="24" fillId="4" borderId="0" xfId="73" applyNumberFormat="1" applyFont="1" applyFill="1" applyBorder="1" applyAlignment="1" applyProtection="1">
      <alignment vertical="top" wrapText="1"/>
      <protection locked="0"/>
    </xf>
    <xf numFmtId="177" fontId="0" fillId="4" borderId="0" xfId="0" applyNumberFormat="1" applyFill="1"/>
    <xf numFmtId="0" fontId="9" fillId="6" borderId="15" xfId="214" applyFont="1" applyFill="1" applyBorder="1" applyAlignment="1" applyProtection="1">
      <alignment horizontal="center" vertical="center" wrapText="1"/>
    </xf>
    <xf numFmtId="0" fontId="9" fillId="6" borderId="16" xfId="214" applyFont="1" applyFill="1" applyBorder="1" applyAlignment="1" applyProtection="1">
      <alignment horizontal="center" vertical="center" wrapText="1"/>
    </xf>
    <xf numFmtId="0" fontId="9" fillId="6" borderId="16" xfId="0" applyFont="1" applyFill="1" applyBorder="1" applyAlignment="1" applyProtection="1">
      <alignment horizontal="center" vertical="center" wrapText="1"/>
    </xf>
    <xf numFmtId="0" fontId="9" fillId="6" borderId="17" xfId="214" applyFont="1" applyFill="1" applyBorder="1" applyAlignment="1" applyProtection="1">
      <alignment horizontal="center" vertical="center" wrapText="1"/>
    </xf>
    <xf numFmtId="0" fontId="5" fillId="6" borderId="17" xfId="242" applyFont="1" applyFill="1" applyBorder="1" applyAlignment="1">
      <alignment horizontal="center" vertical="center" wrapText="1"/>
    </xf>
    <xf numFmtId="174" fontId="31" fillId="4" borderId="0" xfId="0" applyNumberFormat="1" applyFont="1" applyFill="1" applyBorder="1"/>
    <xf numFmtId="0" fontId="5" fillId="6" borderId="12" xfId="242" applyFont="1" applyFill="1" applyBorder="1" applyAlignment="1">
      <alignment horizontal="center" vertical="center" wrapText="1"/>
    </xf>
    <xf numFmtId="165" fontId="5" fillId="6" borderId="12" xfId="73" applyNumberFormat="1" applyFont="1" applyFill="1" applyBorder="1" applyAlignment="1">
      <alignment horizontal="center" vertical="center" wrapText="1"/>
    </xf>
    <xf numFmtId="0" fontId="5" fillId="0" borderId="38" xfId="242" applyFont="1" applyFill="1" applyBorder="1" applyAlignment="1">
      <alignment horizontal="center" vertical="center" wrapText="1"/>
    </xf>
    <xf numFmtId="165" fontId="5" fillId="0" borderId="39" xfId="73" applyNumberFormat="1" applyFont="1" applyFill="1" applyBorder="1" applyAlignment="1">
      <alignment horizontal="center" vertical="center" wrapText="1"/>
    </xf>
    <xf numFmtId="0" fontId="5" fillId="0" borderId="40" xfId="242" applyFont="1" applyFill="1" applyBorder="1" applyAlignment="1">
      <alignment vertical="top" wrapText="1"/>
    </xf>
    <xf numFmtId="4" fontId="5" fillId="0" borderId="41" xfId="242" applyNumberFormat="1" applyFont="1" applyFill="1" applyBorder="1" applyProtection="1">
      <protection locked="0"/>
    </xf>
    <xf numFmtId="4" fontId="2" fillId="0" borderId="41" xfId="242" applyNumberFormat="1" applyFont="1" applyFill="1" applyBorder="1" applyProtection="1">
      <protection locked="0"/>
    </xf>
    <xf numFmtId="0" fontId="2" fillId="0" borderId="40" xfId="242" applyFont="1" applyFill="1" applyBorder="1" applyAlignment="1">
      <alignment horizontal="left" vertical="top" wrapText="1" indent="1"/>
    </xf>
    <xf numFmtId="4" fontId="2" fillId="0" borderId="41" xfId="242" applyNumberFormat="1" applyFont="1" applyFill="1" applyBorder="1" applyAlignment="1" applyProtection="1">
      <alignment vertical="top"/>
      <protection locked="0"/>
    </xf>
    <xf numFmtId="0" fontId="5" fillId="0" borderId="40" xfId="242" applyFont="1" applyFill="1" applyBorder="1" applyAlignment="1">
      <alignment horizontal="left" vertical="top" wrapText="1"/>
    </xf>
    <xf numFmtId="0" fontId="5" fillId="0" borderId="42" xfId="242" applyFont="1" applyFill="1" applyBorder="1" applyAlignment="1">
      <alignment vertical="center" wrapText="1"/>
    </xf>
    <xf numFmtId="4" fontId="5" fillId="0" borderId="43" xfId="242" applyNumberFormat="1" applyFont="1" applyFill="1" applyBorder="1" applyAlignment="1" applyProtection="1">
      <alignment vertical="center"/>
      <protection locked="0"/>
    </xf>
    <xf numFmtId="0" fontId="4" fillId="4" borderId="0" xfId="0" applyFont="1" applyFill="1" applyBorder="1" applyAlignment="1" applyProtection="1">
      <alignment horizontal="center" vertical="top" wrapText="1"/>
      <protection locked="0"/>
    </xf>
    <xf numFmtId="0" fontId="44" fillId="0" borderId="11" xfId="0" applyFont="1" applyBorder="1" applyAlignment="1">
      <alignment horizontal="center"/>
    </xf>
    <xf numFmtId="0" fontId="31" fillId="4" borderId="11" xfId="0" applyFont="1" applyFill="1" applyBorder="1" applyAlignment="1" applyProtection="1">
      <alignment horizontal="center"/>
      <protection locked="0"/>
    </xf>
    <xf numFmtId="0" fontId="31" fillId="4" borderId="0" xfId="0" applyFont="1" applyFill="1" applyBorder="1" applyAlignment="1" applyProtection="1">
      <alignment horizontal="center"/>
      <protection locked="0"/>
    </xf>
    <xf numFmtId="0" fontId="9" fillId="3" borderId="0" xfId="0" applyFont="1" applyFill="1" applyBorder="1" applyAlignment="1"/>
    <xf numFmtId="0" fontId="2" fillId="4" borderId="6" xfId="242" applyFont="1" applyFill="1" applyBorder="1" applyProtection="1">
      <protection locked="0"/>
    </xf>
    <xf numFmtId="0" fontId="5" fillId="4" borderId="0" xfId="242" applyFont="1" applyFill="1" applyBorder="1" applyAlignment="1">
      <alignment horizontal="center" vertical="center" wrapText="1"/>
    </xf>
    <xf numFmtId="0" fontId="2" fillId="4" borderId="0" xfId="242" applyFont="1" applyFill="1" applyBorder="1" applyProtection="1">
      <protection locked="0"/>
    </xf>
    <xf numFmtId="0" fontId="5" fillId="4" borderId="6" xfId="242" applyFont="1" applyFill="1" applyBorder="1" applyAlignment="1">
      <alignment horizontal="left" vertical="top"/>
    </xf>
    <xf numFmtId="0" fontId="5" fillId="4" borderId="5" xfId="242" applyFont="1" applyFill="1" applyBorder="1" applyAlignment="1">
      <alignment horizontal="center" vertical="center" wrapText="1"/>
    </xf>
    <xf numFmtId="0" fontId="5" fillId="4" borderId="0" xfId="242" applyFont="1" applyFill="1" applyBorder="1" applyAlignment="1">
      <alignment horizontal="left" vertical="top" wrapText="1"/>
    </xf>
    <xf numFmtId="4" fontId="5" fillId="4" borderId="0" xfId="242" applyNumberFormat="1" applyFont="1" applyFill="1" applyBorder="1" applyAlignment="1" applyProtection="1">
      <alignment horizontal="center" vertical="top" wrapText="1"/>
      <protection locked="0"/>
    </xf>
    <xf numFmtId="4" fontId="5" fillId="4" borderId="5" xfId="242" applyNumberFormat="1" applyFont="1" applyFill="1" applyBorder="1" applyAlignment="1" applyProtection="1">
      <alignment horizontal="center" vertical="top" wrapText="1"/>
      <protection locked="0"/>
    </xf>
    <xf numFmtId="0" fontId="0" fillId="0" borderId="0" xfId="0"/>
    <xf numFmtId="0" fontId="5" fillId="4" borderId="0" xfId="242" applyFont="1" applyFill="1" applyBorder="1" applyAlignment="1">
      <alignment horizontal="left" vertical="top"/>
    </xf>
    <xf numFmtId="0" fontId="5" fillId="4" borderId="0" xfId="242" applyFont="1" applyFill="1" applyBorder="1" applyAlignment="1">
      <alignment horizontal="left" vertical="top" wrapText="1" indent="1"/>
    </xf>
    <xf numFmtId="4" fontId="5" fillId="4" borderId="0" xfId="242" applyNumberFormat="1" applyFont="1" applyFill="1" applyBorder="1" applyAlignment="1" applyProtection="1">
      <alignment vertical="top" wrapText="1"/>
      <protection locked="0"/>
    </xf>
    <xf numFmtId="4" fontId="5" fillId="4" borderId="5" xfId="242" applyNumberFormat="1" applyFont="1" applyFill="1" applyBorder="1" applyAlignment="1" applyProtection="1">
      <alignment vertical="top" wrapText="1"/>
      <protection locked="0"/>
    </xf>
    <xf numFmtId="4" fontId="2" fillId="4" borderId="0" xfId="242" applyNumberFormat="1" applyFont="1" applyFill="1" applyBorder="1" applyAlignment="1" applyProtection="1">
      <alignment vertical="top" wrapText="1"/>
      <protection locked="0"/>
    </xf>
    <xf numFmtId="4" fontId="2" fillId="4" borderId="5" xfId="242" applyNumberFormat="1" applyFont="1" applyFill="1" applyBorder="1" applyAlignment="1" applyProtection="1">
      <alignment vertical="top" wrapText="1"/>
      <protection locked="0"/>
    </xf>
    <xf numFmtId="0" fontId="7" fillId="4" borderId="6" xfId="242" applyFont="1" applyFill="1" applyBorder="1" applyAlignment="1">
      <alignment vertical="top"/>
    </xf>
    <xf numFmtId="0" fontId="5" fillId="4" borderId="6" xfId="242" applyFont="1" applyFill="1" applyBorder="1" applyAlignment="1">
      <alignment vertical="top"/>
    </xf>
    <xf numFmtId="0" fontId="2" fillId="4" borderId="0" xfId="242" applyFont="1" applyFill="1" applyBorder="1" applyAlignment="1">
      <alignment horizontal="left" vertical="top" wrapText="1" indent="1"/>
    </xf>
    <xf numFmtId="0" fontId="2" fillId="4" borderId="7" xfId="242" applyFont="1" applyFill="1" applyBorder="1" applyProtection="1">
      <protection locked="0"/>
    </xf>
    <xf numFmtId="0" fontId="2" fillId="4" borderId="8" xfId="242" applyFont="1" applyFill="1" applyBorder="1" applyProtection="1">
      <protection locked="0"/>
    </xf>
    <xf numFmtId="0" fontId="2" fillId="4" borderId="8" xfId="242" applyFont="1" applyFill="1" applyBorder="1" applyAlignment="1">
      <alignment vertical="top" wrapText="1"/>
    </xf>
    <xf numFmtId="4" fontId="2" fillId="4" borderId="4" xfId="242" applyNumberFormat="1" applyFont="1" applyFill="1" applyBorder="1" applyAlignment="1">
      <alignment vertical="top"/>
    </xf>
    <xf numFmtId="0" fontId="2" fillId="4" borderId="0" xfId="242" applyFont="1" applyFill="1" applyProtection="1">
      <protection locked="0"/>
    </xf>
    <xf numFmtId="0" fontId="2" fillId="4" borderId="0" xfId="242" applyFont="1" applyFill="1" applyAlignment="1" applyProtection="1">
      <alignment vertical="top" wrapText="1"/>
      <protection locked="0"/>
    </xf>
    <xf numFmtId="0" fontId="4" fillId="4" borderId="0" xfId="0" applyFont="1" applyFill="1" applyBorder="1" applyAlignment="1" applyProtection="1">
      <alignment vertical="top" wrapText="1"/>
      <protection locked="0"/>
    </xf>
    <xf numFmtId="0" fontId="44" fillId="0" borderId="11" xfId="0" applyFont="1" applyBorder="1" applyAlignment="1"/>
    <xf numFmtId="43" fontId="4" fillId="4" borderId="0" xfId="47" applyFont="1" applyFill="1" applyBorder="1" applyAlignment="1" applyProtection="1">
      <alignment horizontal="center"/>
      <protection locked="0"/>
    </xf>
    <xf numFmtId="0" fontId="44" fillId="4" borderId="0" xfId="0" applyFont="1" applyFill="1" applyAlignment="1"/>
    <xf numFmtId="0" fontId="5" fillId="4" borderId="0" xfId="242" applyFont="1" applyFill="1" applyBorder="1" applyAlignment="1">
      <alignment horizontal="center" vertical="center"/>
    </xf>
    <xf numFmtId="0" fontId="44" fillId="0" borderId="0" xfId="0" applyFont="1" applyBorder="1" applyAlignment="1"/>
    <xf numFmtId="0" fontId="44" fillId="4" borderId="11" xfId="0" applyFont="1" applyFill="1" applyBorder="1" applyAlignment="1"/>
    <xf numFmtId="0" fontId="4" fillId="4" borderId="0" xfId="0" applyFont="1" applyFill="1" applyBorder="1" applyAlignment="1" applyProtection="1">
      <alignment horizontal="center"/>
      <protection locked="0"/>
    </xf>
    <xf numFmtId="0" fontId="4" fillId="4" borderId="0" xfId="0" applyFont="1" applyFill="1" applyBorder="1" applyAlignment="1" applyProtection="1">
      <alignment horizontal="center" vertical="center"/>
      <protection locked="0"/>
    </xf>
    <xf numFmtId="0" fontId="44" fillId="0" borderId="11" xfId="0" applyFont="1" applyBorder="1" applyAlignment="1">
      <alignment horizontal="left"/>
    </xf>
    <xf numFmtId="0" fontId="44" fillId="0" borderId="0" xfId="0" applyFont="1" applyAlignment="1">
      <alignment horizontal="left"/>
    </xf>
    <xf numFmtId="0" fontId="0" fillId="0" borderId="0" xfId="0"/>
    <xf numFmtId="0" fontId="31" fillId="4" borderId="23" xfId="0" applyFont="1" applyFill="1" applyBorder="1" applyAlignment="1">
      <alignment horizontal="justify" vertical="center" wrapText="1"/>
    </xf>
    <xf numFmtId="0" fontId="31" fillId="4" borderId="22" xfId="0" applyFont="1" applyFill="1" applyBorder="1" applyAlignment="1">
      <alignment horizontal="justify" vertical="center" wrapText="1"/>
    </xf>
    <xf numFmtId="0" fontId="31" fillId="4" borderId="29"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3" fillId="3" borderId="4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5" fillId="4" borderId="0" xfId="242" applyFont="1" applyFill="1" applyBorder="1" applyAlignment="1" applyProtection="1">
      <alignment horizontal="center" vertical="center" wrapText="1"/>
      <protection locked="0"/>
    </xf>
    <xf numFmtId="0" fontId="31" fillId="6" borderId="0" xfId="0" applyFont="1" applyFill="1"/>
    <xf numFmtId="0" fontId="9" fillId="6" borderId="0" xfId="0" applyFont="1" applyFill="1" applyBorder="1" applyAlignment="1"/>
    <xf numFmtId="0" fontId="9" fillId="3" borderId="0" xfId="0" applyFont="1" applyFill="1" applyBorder="1" applyAlignment="1">
      <alignment vertical="center"/>
    </xf>
    <xf numFmtId="0" fontId="52" fillId="0" borderId="0" xfId="0" applyFont="1" applyBorder="1" applyAlignment="1"/>
    <xf numFmtId="0" fontId="14" fillId="0" borderId="0" xfId="0" applyFont="1" applyAlignment="1">
      <alignment horizontal="center"/>
    </xf>
    <xf numFmtId="0" fontId="14" fillId="0" borderId="0" xfId="0" applyFont="1" applyAlignment="1">
      <alignment horizontal="left"/>
    </xf>
    <xf numFmtId="0" fontId="14" fillId="4" borderId="0" xfId="0" applyFont="1" applyFill="1" applyAlignment="1">
      <alignment horizontal="center"/>
    </xf>
    <xf numFmtId="4" fontId="5" fillId="8" borderId="9" xfId="379" applyNumberFormat="1" applyFont="1" applyFill="1" applyBorder="1" applyAlignment="1">
      <alignment horizontal="center" vertical="center" wrapText="1"/>
    </xf>
    <xf numFmtId="0" fontId="5" fillId="8" borderId="9" xfId="379" applyFont="1" applyFill="1" applyBorder="1" applyAlignment="1">
      <alignment horizontal="center" vertical="center" wrapText="1"/>
    </xf>
    <xf numFmtId="0" fontId="54" fillId="0" borderId="0" xfId="0" applyFont="1"/>
    <xf numFmtId="0" fontId="55" fillId="0" borderId="0" xfId="0" applyFont="1"/>
    <xf numFmtId="4" fontId="0" fillId="4" borderId="0" xfId="0" applyNumberFormat="1" applyFill="1"/>
    <xf numFmtId="168" fontId="40" fillId="0" borderId="14" xfId="0" applyNumberFormat="1" applyFont="1" applyFill="1" applyBorder="1"/>
    <xf numFmtId="10" fontId="68" fillId="0" borderId="14" xfId="384" applyNumberFormat="1" applyFont="1" applyFill="1" applyBorder="1" applyAlignment="1">
      <alignment wrapText="1"/>
    </xf>
    <xf numFmtId="172" fontId="80" fillId="4" borderId="0" xfId="0" applyNumberFormat="1" applyFont="1" applyFill="1"/>
    <xf numFmtId="172" fontId="80" fillId="0" borderId="0" xfId="0" applyNumberFormat="1" applyFont="1"/>
    <xf numFmtId="0" fontId="0" fillId="0" borderId="12" xfId="0" applyFont="1" applyBorder="1" applyAlignment="1" applyProtection="1">
      <alignment horizontal="right" wrapText="1"/>
      <protection locked="0"/>
    </xf>
    <xf numFmtId="0" fontId="0" fillId="0" borderId="12" xfId="0" applyFont="1" applyBorder="1" applyAlignment="1" applyProtection="1">
      <alignment wrapText="1"/>
    </xf>
    <xf numFmtId="0" fontId="0" fillId="0" borderId="12" xfId="0" applyFont="1" applyBorder="1" applyAlignment="1" applyProtection="1">
      <alignment wrapText="1"/>
      <protection locked="0"/>
    </xf>
    <xf numFmtId="0" fontId="0" fillId="0" borderId="12" xfId="0" applyFont="1" applyBorder="1" applyProtection="1"/>
    <xf numFmtId="1" fontId="0" fillId="0" borderId="12" xfId="0" applyNumberFormat="1" applyFont="1" applyBorder="1" applyAlignment="1" applyProtection="1">
      <alignment wrapText="1"/>
      <protection locked="0"/>
    </xf>
    <xf numFmtId="0" fontId="0" fillId="0" borderId="0" xfId="0"/>
    <xf numFmtId="4" fontId="0" fillId="0" borderId="0" xfId="0" applyNumberFormat="1"/>
    <xf numFmtId="0" fontId="81" fillId="42" borderId="29" xfId="0" applyFont="1" applyFill="1" applyBorder="1" applyAlignment="1">
      <alignment horizontal="center" vertical="center" wrapText="1"/>
    </xf>
    <xf numFmtId="0" fontId="81" fillId="0" borderId="0" xfId="0" applyFont="1" applyFill="1" applyBorder="1" applyAlignment="1">
      <alignment horizontal="left" vertical="center" wrapText="1"/>
    </xf>
    <xf numFmtId="0" fontId="81" fillId="0" borderId="21" xfId="0" applyFont="1" applyFill="1" applyBorder="1" applyAlignment="1">
      <alignment horizontal="center" vertical="center" wrapText="1"/>
    </xf>
    <xf numFmtId="0" fontId="81" fillId="0" borderId="0" xfId="0" applyFont="1" applyFill="1" applyBorder="1" applyAlignment="1">
      <alignment horizontal="center" vertical="center" wrapText="1"/>
    </xf>
    <xf numFmtId="1" fontId="81" fillId="0" borderId="21" xfId="0" quotePrefix="1" applyNumberFormat="1" applyFont="1" applyFill="1" applyBorder="1" applyAlignment="1">
      <alignment horizontal="center" vertical="center" wrapText="1"/>
    </xf>
    <xf numFmtId="0" fontId="14" fillId="4" borderId="0" xfId="0" applyFont="1" applyFill="1" applyBorder="1" applyAlignment="1">
      <alignment horizontal="center"/>
    </xf>
    <xf numFmtId="49" fontId="0" fillId="42" borderId="0" xfId="0" applyNumberFormat="1" applyFont="1" applyFill="1" applyProtection="1">
      <protection locked="0"/>
    </xf>
    <xf numFmtId="4" fontId="0" fillId="42" borderId="0" xfId="0" applyNumberFormat="1" applyFont="1" applyFill="1" applyProtection="1">
      <protection locked="0"/>
    </xf>
    <xf numFmtId="0" fontId="0" fillId="42" borderId="0" xfId="0" applyFill="1"/>
    <xf numFmtId="0" fontId="0" fillId="42" borderId="0" xfId="0" applyFill="1" applyBorder="1" applyAlignment="1">
      <alignment horizontal="center"/>
    </xf>
    <xf numFmtId="0" fontId="0" fillId="42" borderId="0" xfId="0" applyFont="1" applyFill="1" applyBorder="1" applyProtection="1">
      <protection locked="0"/>
    </xf>
    <xf numFmtId="4" fontId="0" fillId="42" borderId="0" xfId="0" applyNumberFormat="1" applyFill="1" applyBorder="1"/>
    <xf numFmtId="43" fontId="57" fillId="42" borderId="0" xfId="135" applyFont="1" applyFill="1"/>
    <xf numFmtId="0" fontId="0" fillId="42" borderId="8" xfId="0" applyFill="1" applyBorder="1"/>
    <xf numFmtId="0" fontId="38" fillId="0" borderId="0" xfId="0" applyFont="1" applyBorder="1" applyAlignment="1">
      <alignment horizontal="center"/>
    </xf>
    <xf numFmtId="0" fontId="0" fillId="4" borderId="6" xfId="0" applyFill="1" applyBorder="1"/>
    <xf numFmtId="0" fontId="0" fillId="4" borderId="7" xfId="0" applyFill="1" applyBorder="1"/>
    <xf numFmtId="168" fontId="15" fillId="4" borderId="14" xfId="0" applyNumberFormat="1" applyFont="1" applyFill="1" applyBorder="1"/>
    <xf numFmtId="168" fontId="15" fillId="0" borderId="14" xfId="0" applyNumberFormat="1" applyFont="1" applyFill="1" applyBorder="1"/>
    <xf numFmtId="167" fontId="15" fillId="4" borderId="14" xfId="0" applyNumberFormat="1" applyFont="1" applyFill="1" applyBorder="1"/>
    <xf numFmtId="4" fontId="2" fillId="4" borderId="8" xfId="242" applyNumberFormat="1" applyFont="1" applyFill="1" applyBorder="1" applyAlignment="1">
      <alignment vertical="top" wrapText="1"/>
    </xf>
    <xf numFmtId="168" fontId="40" fillId="4" borderId="0" xfId="0" applyNumberFormat="1" applyFont="1" applyFill="1" applyBorder="1"/>
    <xf numFmtId="0" fontId="68" fillId="0" borderId="6" xfId="290" applyBorder="1" applyAlignment="1" applyProtection="1">
      <alignment wrapText="1"/>
      <protection locked="0"/>
    </xf>
    <xf numFmtId="0" fontId="68" fillId="0" borderId="0" xfId="290"/>
    <xf numFmtId="0" fontId="68" fillId="0" borderId="0" xfId="290" applyProtection="1">
      <protection locked="0"/>
    </xf>
    <xf numFmtId="0" fontId="68" fillId="0" borderId="0" xfId="290" applyBorder="1" applyProtection="1">
      <protection locked="0"/>
    </xf>
    <xf numFmtId="0" fontId="68" fillId="0" borderId="6" xfId="290" applyBorder="1" applyProtection="1">
      <protection locked="0"/>
    </xf>
    <xf numFmtId="4" fontId="5" fillId="44" borderId="12" xfId="314" applyNumberFormat="1" applyFont="1" applyFill="1" applyBorder="1" applyAlignment="1">
      <alignment horizontal="center" vertical="center" wrapText="1"/>
    </xf>
    <xf numFmtId="0" fontId="5" fillId="44" borderId="12" xfId="314" applyNumberFormat="1" applyFont="1" applyFill="1" applyBorder="1" applyAlignment="1">
      <alignment horizontal="center" vertical="center" wrapText="1"/>
    </xf>
    <xf numFmtId="4" fontId="2" fillId="0" borderId="14" xfId="290" applyNumberFormat="1" applyFont="1" applyFill="1" applyBorder="1" applyProtection="1">
      <protection locked="0"/>
    </xf>
    <xf numFmtId="4" fontId="2" fillId="0" borderId="3" xfId="290" applyNumberFormat="1" applyFont="1" applyFill="1" applyBorder="1" applyProtection="1">
      <protection locked="0"/>
    </xf>
    <xf numFmtId="0" fontId="2" fillId="0" borderId="5" xfId="290" applyFont="1" applyFill="1" applyBorder="1" applyProtection="1">
      <protection locked="0"/>
    </xf>
    <xf numFmtId="4" fontId="5" fillId="0" borderId="12" xfId="290" applyNumberFormat="1" applyFont="1" applyFill="1" applyBorder="1" applyProtection="1">
      <protection locked="0"/>
    </xf>
    <xf numFmtId="0" fontId="2" fillId="0" borderId="9" xfId="314" applyFont="1" applyFill="1" applyBorder="1" applyAlignment="1">
      <alignment horizontal="center" vertical="center"/>
    </xf>
    <xf numFmtId="0" fontId="2" fillId="0" borderId="4" xfId="290" applyFont="1" applyFill="1" applyBorder="1" applyProtection="1">
      <protection locked="0"/>
    </xf>
    <xf numFmtId="0" fontId="68" fillId="0" borderId="15" xfId="290" applyBorder="1" applyProtection="1">
      <protection locked="0"/>
    </xf>
    <xf numFmtId="0" fontId="5" fillId="0" borderId="0" xfId="314" applyFont="1" applyFill="1" applyBorder="1" applyAlignment="1" applyProtection="1">
      <alignment horizontal="center" vertical="center" wrapText="1"/>
      <protection locked="0"/>
    </xf>
    <xf numFmtId="0" fontId="68" fillId="0" borderId="10" xfId="290" applyBorder="1" applyProtection="1">
      <protection locked="0"/>
    </xf>
    <xf numFmtId="0" fontId="68" fillId="0" borderId="11" xfId="290" applyBorder="1" applyProtection="1">
      <protection locked="0"/>
    </xf>
    <xf numFmtId="0" fontId="68" fillId="0" borderId="7" xfId="290" applyBorder="1" applyProtection="1">
      <protection locked="0"/>
    </xf>
    <xf numFmtId="0" fontId="68" fillId="0" borderId="0" xfId="290" applyBorder="1" applyAlignment="1" applyProtection="1">
      <alignment wrapText="1"/>
      <protection locked="0"/>
    </xf>
    <xf numFmtId="0" fontId="68" fillId="0" borderId="8" xfId="290" applyBorder="1" applyProtection="1">
      <protection locked="0"/>
    </xf>
    <xf numFmtId="4" fontId="68" fillId="0" borderId="13" xfId="290" applyNumberFormat="1" applyBorder="1" applyProtection="1">
      <protection locked="0"/>
    </xf>
    <xf numFmtId="4" fontId="68" fillId="0" borderId="14" xfId="290" applyNumberFormat="1" applyBorder="1" applyProtection="1">
      <protection locked="0"/>
    </xf>
    <xf numFmtId="4" fontId="68" fillId="0" borderId="3" xfId="290" applyNumberFormat="1" applyBorder="1" applyProtection="1">
      <protection locked="0"/>
    </xf>
    <xf numFmtId="4" fontId="2" fillId="0" borderId="13" xfId="314" applyNumberFormat="1" applyFont="1" applyFill="1" applyBorder="1" applyAlignment="1">
      <alignment horizontal="center" vertical="center" wrapText="1"/>
    </xf>
    <xf numFmtId="0" fontId="5" fillId="0" borderId="16" xfId="290" applyFont="1" applyFill="1" applyBorder="1" applyAlignment="1" applyProtection="1">
      <alignment horizontal="left"/>
      <protection locked="0"/>
    </xf>
    <xf numFmtId="0" fontId="14" fillId="0" borderId="0" xfId="0" applyFont="1" applyBorder="1"/>
    <xf numFmtId="43" fontId="80" fillId="0" borderId="0" xfId="0" applyNumberFormat="1" applyFont="1"/>
    <xf numFmtId="43" fontId="57" fillId="0" borderId="12" xfId="135" applyFont="1" applyFill="1" applyBorder="1"/>
    <xf numFmtId="4" fontId="0" fillId="0" borderId="12" xfId="0" applyNumberFormat="1" applyFill="1" applyBorder="1"/>
    <xf numFmtId="0" fontId="14" fillId="4" borderId="0" xfId="0" applyFont="1" applyFill="1"/>
    <xf numFmtId="0" fontId="14" fillId="0" borderId="0" xfId="0" applyFont="1"/>
    <xf numFmtId="0" fontId="14" fillId="4" borderId="8" xfId="0" applyFont="1" applyFill="1" applyBorder="1"/>
    <xf numFmtId="0" fontId="5" fillId="6" borderId="13" xfId="379" applyFont="1" applyFill="1" applyBorder="1" applyAlignment="1">
      <alignment horizontal="center" vertical="top" wrapText="1"/>
    </xf>
    <xf numFmtId="0" fontId="5" fillId="6" borderId="15"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3" xfId="379" applyFont="1" applyFill="1" applyBorder="1" applyAlignment="1">
      <alignment horizontal="center" vertical="top" wrapText="1"/>
    </xf>
    <xf numFmtId="0" fontId="5" fillId="6" borderId="12" xfId="0" applyFont="1" applyFill="1" applyBorder="1" applyAlignment="1">
      <alignment horizontal="center" vertical="center" wrapText="1"/>
    </xf>
    <xf numFmtId="0" fontId="5" fillId="6" borderId="12" xfId="0" applyFont="1" applyFill="1" applyBorder="1" applyAlignment="1">
      <alignment horizontal="center" wrapText="1"/>
    </xf>
    <xf numFmtId="4" fontId="5" fillId="6" borderId="12" xfId="324" applyNumberFormat="1" applyFont="1" applyFill="1" applyBorder="1" applyAlignment="1">
      <alignment horizontal="center" vertical="center" wrapText="1"/>
    </xf>
    <xf numFmtId="0" fontId="0" fillId="0" borderId="6" xfId="0" applyFont="1" applyBorder="1" applyProtection="1">
      <protection locked="0"/>
    </xf>
    <xf numFmtId="0" fontId="0" fillId="0" borderId="0" xfId="0" applyFont="1" applyBorder="1" applyProtection="1">
      <protection locked="0"/>
    </xf>
    <xf numFmtId="0" fontId="0" fillId="0" borderId="0" xfId="0" applyFont="1" applyBorder="1" applyAlignment="1" applyProtection="1">
      <alignment horizontal="right"/>
      <protection locked="0"/>
    </xf>
    <xf numFmtId="172" fontId="1" fillId="0" borderId="0" xfId="82" applyNumberFormat="1" applyFont="1" applyBorder="1" applyProtection="1">
      <protection locked="0"/>
    </xf>
    <xf numFmtId="43" fontId="57" fillId="0" borderId="0" xfId="82" applyFont="1"/>
    <xf numFmtId="0" fontId="4" fillId="4" borderId="7" xfId="0" applyFont="1" applyFill="1" applyBorder="1"/>
    <xf numFmtId="0" fontId="4" fillId="4" borderId="4" xfId="0" applyFont="1" applyFill="1" applyBorder="1"/>
    <xf numFmtId="0" fontId="21" fillId="4" borderId="0" xfId="0" applyFont="1" applyFill="1"/>
    <xf numFmtId="0" fontId="14" fillId="0" borderId="8" xfId="0" applyFont="1" applyBorder="1"/>
    <xf numFmtId="0" fontId="14" fillId="0" borderId="0" xfId="0" applyFont="1" applyBorder="1" applyAlignment="1"/>
    <xf numFmtId="0" fontId="14" fillId="0" borderId="0" xfId="0" applyFont="1" applyAlignment="1"/>
    <xf numFmtId="0" fontId="30" fillId="0" borderId="0" xfId="0" applyFont="1" applyBorder="1" applyAlignment="1">
      <alignment horizontal="center"/>
    </xf>
    <xf numFmtId="49" fontId="9" fillId="3" borderId="17" xfId="0" applyNumberFormat="1" applyFont="1" applyFill="1" applyBorder="1" applyAlignment="1">
      <alignment horizontal="center" vertical="center"/>
    </xf>
    <xf numFmtId="168" fontId="9" fillId="3" borderId="17"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xf>
    <xf numFmtId="0" fontId="81" fillId="42" borderId="0" xfId="0" applyFont="1" applyFill="1" applyProtection="1">
      <protection locked="0"/>
    </xf>
    <xf numFmtId="0" fontId="81" fillId="42" borderId="0" xfId="0" applyFont="1" applyFill="1" applyAlignment="1" applyProtection="1">
      <alignment horizontal="center"/>
      <protection locked="0"/>
    </xf>
    <xf numFmtId="0" fontId="81" fillId="42" borderId="0" xfId="0" applyFont="1" applyFill="1" applyBorder="1" applyAlignment="1" applyProtection="1">
      <protection locked="0"/>
    </xf>
    <xf numFmtId="0" fontId="4" fillId="42" borderId="0" xfId="0" applyFont="1" applyFill="1" applyBorder="1" applyAlignment="1" applyProtection="1">
      <alignment vertical="top" wrapText="1"/>
      <protection locked="0"/>
    </xf>
    <xf numFmtId="0" fontId="81" fillId="42" borderId="0" xfId="0" applyFont="1" applyFill="1" applyBorder="1" applyAlignment="1" applyProtection="1">
      <alignment wrapText="1"/>
      <protection locked="0"/>
    </xf>
    <xf numFmtId="0" fontId="4" fillId="42" borderId="0" xfId="0" applyFont="1" applyFill="1" applyBorder="1" applyAlignment="1" applyProtection="1">
      <alignment vertical="center" wrapText="1"/>
      <protection locked="0"/>
    </xf>
    <xf numFmtId="0" fontId="4" fillId="42" borderId="0" xfId="0" applyFont="1" applyFill="1" applyAlignment="1" applyProtection="1">
      <alignment horizontal="right" vertical="top"/>
      <protection locked="0"/>
    </xf>
    <xf numFmtId="0" fontId="6" fillId="42" borderId="0" xfId="0" applyFont="1" applyFill="1" applyBorder="1" applyAlignment="1">
      <alignment vertical="top"/>
    </xf>
    <xf numFmtId="3" fontId="4" fillId="42" borderId="4" xfId="0" applyNumberFormat="1" applyFont="1" applyFill="1" applyBorder="1" applyAlignment="1" applyProtection="1">
      <alignment vertical="top"/>
      <protection locked="0"/>
    </xf>
    <xf numFmtId="3" fontId="9" fillId="42" borderId="8" xfId="0" applyNumberFormat="1" applyFont="1" applyFill="1" applyBorder="1" applyAlignment="1" applyProtection="1">
      <alignment horizontal="right" vertical="top"/>
      <protection locked="0"/>
    </xf>
    <xf numFmtId="0" fontId="9" fillId="42" borderId="8" xfId="0" applyFont="1" applyFill="1" applyBorder="1" applyAlignment="1" applyProtection="1">
      <alignment horizontal="left" vertical="top"/>
      <protection locked="0"/>
    </xf>
    <xf numFmtId="0" fontId="9" fillId="42" borderId="8" xfId="0" applyFont="1" applyFill="1" applyBorder="1" applyAlignment="1" applyProtection="1">
      <alignment vertical="top"/>
      <protection locked="0"/>
    </xf>
    <xf numFmtId="0" fontId="9" fillId="42" borderId="7" xfId="0" applyFont="1" applyFill="1" applyBorder="1" applyAlignment="1" applyProtection="1">
      <alignment vertical="top"/>
      <protection locked="0"/>
    </xf>
    <xf numFmtId="0" fontId="81" fillId="42" borderId="5" xfId="0" applyFont="1" applyFill="1" applyBorder="1" applyAlignment="1" applyProtection="1">
      <alignment vertical="top"/>
      <protection locked="0"/>
    </xf>
    <xf numFmtId="3" fontId="4" fillId="42" borderId="0" xfId="134" applyNumberFormat="1" applyFont="1" applyFill="1" applyBorder="1" applyAlignment="1" applyProtection="1">
      <alignment horizontal="right" vertical="top"/>
      <protection locked="0"/>
    </xf>
    <xf numFmtId="0" fontId="4" fillId="42" borderId="0" xfId="0" applyFont="1" applyFill="1" applyBorder="1" applyAlignment="1" applyProtection="1">
      <alignment horizontal="left" vertical="top" wrapText="1"/>
      <protection locked="0"/>
    </xf>
    <xf numFmtId="0" fontId="4" fillId="42" borderId="0" xfId="0" applyFont="1" applyFill="1" applyBorder="1" applyAlignment="1" applyProtection="1">
      <alignment vertical="top"/>
      <protection locked="0"/>
    </xf>
    <xf numFmtId="0" fontId="4" fillId="42" borderId="6" xfId="0" applyFont="1" applyFill="1" applyBorder="1" applyAlignment="1" applyProtection="1">
      <alignment vertical="top"/>
      <protection locked="0"/>
    </xf>
    <xf numFmtId="0" fontId="4" fillId="42" borderId="0" xfId="0" applyFont="1" applyFill="1" applyBorder="1" applyAlignment="1" applyProtection="1">
      <alignment horizontal="center" vertical="top"/>
      <protection locked="0"/>
    </xf>
    <xf numFmtId="0" fontId="4" fillId="42" borderId="6" xfId="0" applyFont="1" applyFill="1" applyBorder="1" applyAlignment="1" applyProtection="1">
      <alignment horizontal="center" vertical="top"/>
      <protection locked="0"/>
    </xf>
    <xf numFmtId="0" fontId="81" fillId="42" borderId="0" xfId="0" applyFont="1" applyFill="1" applyBorder="1" applyProtection="1">
      <protection locked="0"/>
    </xf>
    <xf numFmtId="0" fontId="81" fillId="0" borderId="5" xfId="0" applyFont="1" applyFill="1" applyBorder="1" applyAlignment="1" applyProtection="1">
      <protection locked="0"/>
    </xf>
    <xf numFmtId="0" fontId="9" fillId="42" borderId="0" xfId="214" applyFont="1" applyFill="1" applyBorder="1" applyAlignment="1" applyProtection="1">
      <alignment vertical="center"/>
      <protection locked="0"/>
    </xf>
    <xf numFmtId="0" fontId="81" fillId="42" borderId="6" xfId="0" applyFont="1" applyFill="1" applyBorder="1" applyAlignment="1" applyProtection="1">
      <protection locked="0"/>
    </xf>
    <xf numFmtId="0" fontId="81" fillId="42" borderId="0" xfId="0" applyFont="1" applyFill="1" applyBorder="1" applyProtection="1"/>
    <xf numFmtId="0" fontId="82" fillId="45" borderId="17" xfId="214" applyFont="1" applyFill="1" applyBorder="1" applyAlignment="1" applyProtection="1">
      <alignment horizontal="center" vertical="center"/>
    </xf>
    <xf numFmtId="0" fontId="82" fillId="45" borderId="16" xfId="214" applyFont="1" applyFill="1" applyBorder="1" applyAlignment="1" applyProtection="1">
      <alignment horizontal="center" vertical="center"/>
    </xf>
    <xf numFmtId="0" fontId="81" fillId="42" borderId="0" xfId="0" applyFont="1" applyFill="1" applyBorder="1" applyAlignment="1" applyProtection="1">
      <alignment horizontal="center"/>
      <protection locked="0"/>
    </xf>
    <xf numFmtId="0" fontId="4" fillId="42" borderId="0" xfId="214" applyFont="1" applyFill="1" applyBorder="1" applyAlignment="1" applyProtection="1">
      <alignment horizontal="center" vertical="center"/>
      <protection locked="0"/>
    </xf>
    <xf numFmtId="0" fontId="82" fillId="42" borderId="0" xfId="0" applyFont="1" applyFill="1" applyBorder="1" applyAlignment="1" applyProtection="1">
      <alignment horizontal="center"/>
      <protection locked="0"/>
    </xf>
    <xf numFmtId="0" fontId="9" fillId="42" borderId="0" xfId="214" applyFont="1" applyFill="1" applyBorder="1" applyAlignment="1" applyProtection="1">
      <alignment horizontal="centerContinuous"/>
      <protection locked="0"/>
    </xf>
    <xf numFmtId="0" fontId="82" fillId="42" borderId="0" xfId="0" applyFont="1" applyFill="1" applyBorder="1" applyAlignment="1" applyProtection="1">
      <alignment horizontal="centerContinuous"/>
      <protection locked="0"/>
    </xf>
    <xf numFmtId="0" fontId="9" fillId="42" borderId="0" xfId="214" applyFont="1" applyFill="1" applyBorder="1" applyAlignment="1" applyProtection="1">
      <alignment horizontal="center"/>
      <protection locked="0"/>
    </xf>
    <xf numFmtId="0" fontId="4" fillId="42" borderId="0" xfId="0" applyNumberFormat="1" applyFont="1" applyFill="1" applyBorder="1" applyAlignment="1" applyProtection="1">
      <protection locked="0"/>
    </xf>
    <xf numFmtId="0" fontId="4" fillId="42" borderId="8" xfId="0" applyNumberFormat="1" applyFont="1" applyFill="1" applyBorder="1" applyAlignment="1" applyProtection="1">
      <protection locked="0"/>
    </xf>
    <xf numFmtId="0" fontId="9" fillId="42" borderId="8" xfId="0" applyNumberFormat="1" applyFont="1" applyFill="1" applyBorder="1" applyAlignment="1" applyProtection="1">
      <protection locked="0"/>
    </xf>
    <xf numFmtId="0" fontId="9" fillId="42" borderId="0" xfId="0" applyFont="1" applyFill="1" applyBorder="1" applyAlignment="1" applyProtection="1">
      <alignment horizontal="right"/>
      <protection locked="0"/>
    </xf>
    <xf numFmtId="0" fontId="81" fillId="42" borderId="0" xfId="0" applyFont="1" applyFill="1" applyProtection="1"/>
    <xf numFmtId="0" fontId="82" fillId="42" borderId="0" xfId="0" applyFont="1" applyFill="1" applyBorder="1" applyAlignment="1" applyProtection="1">
      <alignment horizontal="center" vertical="center"/>
    </xf>
    <xf numFmtId="0" fontId="82" fillId="45" borderId="0" xfId="0" applyFont="1" applyFill="1" applyBorder="1" applyAlignment="1" applyProtection="1">
      <alignment horizontal="center" vertical="center"/>
    </xf>
    <xf numFmtId="0" fontId="81" fillId="45" borderId="0" xfId="0" applyFont="1" applyFill="1" applyBorder="1" applyProtection="1"/>
    <xf numFmtId="0" fontId="9" fillId="42" borderId="8" xfId="0" applyNumberFormat="1" applyFont="1" applyFill="1" applyBorder="1" applyAlignment="1" applyProtection="1">
      <alignment horizontal="left"/>
      <protection locked="0"/>
    </xf>
    <xf numFmtId="0" fontId="9" fillId="42" borderId="9" xfId="214" applyFont="1" applyFill="1" applyBorder="1" applyAlignment="1" applyProtection="1">
      <alignment vertical="center"/>
      <protection locked="0"/>
    </xf>
    <xf numFmtId="0" fontId="4" fillId="42" borderId="5" xfId="0" applyFont="1" applyFill="1" applyBorder="1" applyAlignment="1" applyProtection="1">
      <alignment vertical="top"/>
      <protection locked="0"/>
    </xf>
    <xf numFmtId="0" fontId="4" fillId="42" borderId="5" xfId="0" applyFont="1" applyFill="1" applyBorder="1" applyAlignment="1" applyProtection="1">
      <alignment horizontal="center" vertical="top"/>
      <protection locked="0"/>
    </xf>
    <xf numFmtId="3" fontId="4" fillId="42" borderId="6" xfId="134" applyNumberFormat="1" applyFont="1" applyFill="1" applyBorder="1" applyAlignment="1" applyProtection="1">
      <alignment horizontal="right" vertical="top"/>
      <protection locked="0"/>
    </xf>
    <xf numFmtId="0" fontId="4" fillId="42" borderId="7" xfId="0" applyFont="1" applyFill="1" applyBorder="1" applyAlignment="1" applyProtection="1">
      <alignment vertical="top"/>
      <protection locked="0"/>
    </xf>
    <xf numFmtId="0" fontId="4" fillId="42" borderId="4" xfId="0" applyFont="1" applyFill="1" applyBorder="1" applyAlignment="1" applyProtection="1">
      <alignment vertical="top"/>
      <protection locked="0"/>
    </xf>
    <xf numFmtId="0" fontId="4" fillId="42" borderId="8" xfId="0" applyFont="1" applyFill="1" applyBorder="1" applyAlignment="1" applyProtection="1">
      <alignment horizontal="left" vertical="top" wrapText="1"/>
      <protection locked="0"/>
    </xf>
    <xf numFmtId="3" fontId="4" fillId="42" borderId="7" xfId="134" applyNumberFormat="1" applyFont="1" applyFill="1" applyBorder="1" applyAlignment="1" applyProtection="1">
      <alignment horizontal="right" vertical="top"/>
      <protection locked="0"/>
    </xf>
    <xf numFmtId="0" fontId="81" fillId="42" borderId="4" xfId="0" applyFont="1" applyFill="1" applyBorder="1" applyAlignment="1" applyProtection="1">
      <alignment vertical="top"/>
      <protection locked="0"/>
    </xf>
    <xf numFmtId="0" fontId="4" fillId="42" borderId="10" xfId="214" applyFont="1" applyFill="1" applyBorder="1" applyAlignment="1" applyProtection="1">
      <alignment vertical="center"/>
      <protection locked="0"/>
    </xf>
    <xf numFmtId="0" fontId="68" fillId="0" borderId="6" xfId="290" applyBorder="1" applyAlignment="1" applyProtection="1">
      <alignment horizontal="left" wrapText="1"/>
      <protection locked="0"/>
    </xf>
    <xf numFmtId="0" fontId="9" fillId="3" borderId="12" xfId="0" applyFont="1" applyFill="1" applyBorder="1" applyAlignment="1">
      <alignment horizontal="center" vertical="center" wrapText="1"/>
    </xf>
    <xf numFmtId="0" fontId="14" fillId="0" borderId="0" xfId="0" applyFont="1" applyAlignment="1">
      <alignment horizontal="center"/>
    </xf>
    <xf numFmtId="0" fontId="14" fillId="0" borderId="0" xfId="0" applyFont="1" applyBorder="1" applyAlignment="1">
      <alignment horizontal="center"/>
    </xf>
    <xf numFmtId="0" fontId="14" fillId="4" borderId="0" xfId="0" applyFont="1" applyFill="1" applyBorder="1"/>
    <xf numFmtId="0" fontId="15" fillId="0" borderId="0" xfId="0" applyFont="1" applyAlignment="1">
      <alignment horizontal="justify"/>
    </xf>
    <xf numFmtId="0" fontId="15" fillId="4" borderId="0" xfId="0" applyFont="1" applyFill="1" applyBorder="1"/>
    <xf numFmtId="49" fontId="21" fillId="0" borderId="0" xfId="0" applyNumberFormat="1" applyFont="1" applyFill="1" applyBorder="1" applyAlignment="1">
      <alignment wrapText="1"/>
    </xf>
    <xf numFmtId="4" fontId="21" fillId="0" borderId="14" xfId="0" applyNumberFormat="1" applyFont="1" applyFill="1" applyBorder="1" applyAlignment="1">
      <alignment wrapText="1"/>
    </xf>
    <xf numFmtId="172" fontId="9" fillId="3" borderId="12" xfId="82" applyNumberFormat="1" applyFont="1" applyFill="1" applyBorder="1" applyAlignment="1">
      <alignment horizontal="center" vertical="center"/>
    </xf>
    <xf numFmtId="167" fontId="14" fillId="4" borderId="14" xfId="0" applyNumberFormat="1" applyFont="1" applyFill="1" applyBorder="1"/>
    <xf numFmtId="168" fontId="14" fillId="4" borderId="14" xfId="0" applyNumberFormat="1" applyFont="1" applyFill="1" applyBorder="1"/>
    <xf numFmtId="167" fontId="14" fillId="4" borderId="0" xfId="0" applyNumberFormat="1" applyFont="1" applyFill="1" applyBorder="1"/>
    <xf numFmtId="167" fontId="14" fillId="4" borderId="3" xfId="0" applyNumberFormat="1" applyFont="1" applyFill="1" applyBorder="1"/>
    <xf numFmtId="43" fontId="9" fillId="3" borderId="12" xfId="82" applyFont="1" applyFill="1" applyBorder="1" applyAlignment="1">
      <alignment horizontal="center" vertical="center"/>
    </xf>
    <xf numFmtId="4" fontId="21" fillId="0" borderId="0" xfId="0" applyNumberFormat="1" applyFont="1" applyFill="1" applyBorder="1" applyAlignment="1">
      <alignment wrapText="1"/>
    </xf>
    <xf numFmtId="4" fontId="21" fillId="0" borderId="0" xfId="408" applyNumberFormat="1" applyFont="1" applyBorder="1" applyAlignment="1">
      <alignment wrapText="1"/>
    </xf>
    <xf numFmtId="168" fontId="14" fillId="0" borderId="14" xfId="0" applyNumberFormat="1" applyFont="1" applyFill="1" applyBorder="1"/>
    <xf numFmtId="4" fontId="21" fillId="0" borderId="0" xfId="353" applyNumberFormat="1" applyFont="1" applyFill="1" applyBorder="1" applyAlignment="1">
      <alignment wrapText="1"/>
    </xf>
    <xf numFmtId="0" fontId="15" fillId="4" borderId="0" xfId="0" applyFont="1" applyFill="1"/>
    <xf numFmtId="168" fontId="14" fillId="4" borderId="13" xfId="0" applyNumberFormat="1" applyFont="1" applyFill="1" applyBorder="1"/>
    <xf numFmtId="167" fontId="14" fillId="4" borderId="13" xfId="0" applyNumberFormat="1" applyFont="1" applyFill="1" applyBorder="1"/>
    <xf numFmtId="168" fontId="14" fillId="4" borderId="3" xfId="0" applyNumberFormat="1" applyFont="1" applyFill="1" applyBorder="1"/>
    <xf numFmtId="0" fontId="14" fillId="3" borderId="12" xfId="0" applyFont="1" applyFill="1" applyBorder="1"/>
    <xf numFmtId="168" fontId="14" fillId="4" borderId="0" xfId="0" applyNumberFormat="1" applyFont="1" applyFill="1"/>
    <xf numFmtId="0" fontId="15" fillId="3" borderId="13" xfId="242" applyFont="1" applyFill="1" applyBorder="1" applyAlignment="1">
      <alignment horizontal="left" vertical="center" wrapText="1"/>
    </xf>
    <xf numFmtId="4" fontId="15" fillId="3" borderId="13" xfId="408" applyNumberFormat="1"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4" fillId="0" borderId="10" xfId="0" applyFont="1" applyFill="1" applyBorder="1" applyAlignment="1">
      <alignment wrapText="1"/>
    </xf>
    <xf numFmtId="0" fontId="14" fillId="0" borderId="13" xfId="0" applyFont="1" applyFill="1" applyBorder="1" applyAlignment="1">
      <alignment wrapText="1"/>
    </xf>
    <xf numFmtId="4" fontId="14" fillId="0" borderId="13" xfId="0" applyNumberFormat="1" applyFont="1" applyBorder="1" applyAlignment="1"/>
    <xf numFmtId="0" fontId="14" fillId="0" borderId="6" xfId="0" applyFont="1" applyFill="1" applyBorder="1" applyAlignment="1">
      <alignment wrapText="1"/>
    </xf>
    <xf numFmtId="4" fontId="14" fillId="0" borderId="14" xfId="0" applyNumberFormat="1" applyFont="1" applyFill="1" applyBorder="1" applyAlignment="1">
      <alignment wrapText="1"/>
    </xf>
    <xf numFmtId="0" fontId="14" fillId="4" borderId="14" xfId="0" applyFont="1" applyFill="1" applyBorder="1"/>
    <xf numFmtId="0" fontId="14" fillId="4" borderId="6" xfId="0" applyFont="1" applyFill="1" applyBorder="1"/>
    <xf numFmtId="0" fontId="14" fillId="4" borderId="7" xfId="0" applyFont="1" applyFill="1" applyBorder="1"/>
    <xf numFmtId="0" fontId="14" fillId="4" borderId="3" xfId="0" applyFont="1" applyFill="1" applyBorder="1"/>
    <xf numFmtId="49" fontId="14" fillId="0" borderId="13" xfId="0" applyNumberFormat="1" applyFont="1" applyFill="1" applyBorder="1" applyAlignment="1">
      <alignment wrapText="1"/>
    </xf>
    <xf numFmtId="4" fontId="14" fillId="0" borderId="11" xfId="408" applyNumberFormat="1" applyFont="1" applyFill="1" applyBorder="1" applyAlignment="1">
      <alignment wrapText="1"/>
    </xf>
    <xf numFmtId="4" fontId="14" fillId="0" borderId="13" xfId="408" applyNumberFormat="1" applyFont="1" applyFill="1" applyBorder="1" applyAlignment="1">
      <alignment wrapText="1"/>
    </xf>
    <xf numFmtId="4" fontId="14" fillId="0" borderId="0" xfId="408" applyNumberFormat="1" applyFont="1" applyFill="1" applyBorder="1" applyAlignment="1">
      <alignment wrapText="1"/>
    </xf>
    <xf numFmtId="49" fontId="14" fillId="0" borderId="6" xfId="0" applyNumberFormat="1" applyFont="1" applyFill="1" applyBorder="1" applyAlignment="1">
      <alignment horizontal="right" wrapText="1"/>
    </xf>
    <xf numFmtId="49" fontId="14" fillId="0" borderId="14" xfId="0" applyNumberFormat="1" applyFont="1" applyFill="1" applyBorder="1" applyAlignment="1">
      <alignment wrapText="1"/>
    </xf>
    <xf numFmtId="4" fontId="14" fillId="0" borderId="14" xfId="408" applyNumberFormat="1" applyFont="1" applyFill="1" applyBorder="1" applyAlignment="1">
      <alignment wrapText="1"/>
    </xf>
    <xf numFmtId="49" fontId="14" fillId="0" borderId="7" xfId="0" applyNumberFormat="1" applyFont="1" applyFill="1" applyBorder="1" applyAlignment="1">
      <alignment wrapText="1"/>
    </xf>
    <xf numFmtId="49" fontId="14" fillId="0" borderId="3" xfId="0" applyNumberFormat="1" applyFont="1" applyFill="1" applyBorder="1" applyAlignment="1">
      <alignment wrapText="1"/>
    </xf>
    <xf numFmtId="4" fontId="14" fillId="0" borderId="8" xfId="408" applyNumberFormat="1" applyFont="1" applyFill="1" applyBorder="1" applyAlignment="1">
      <alignment wrapText="1"/>
    </xf>
    <xf numFmtId="4" fontId="14" fillId="0" borderId="3" xfId="408" applyNumberFormat="1" applyFont="1" applyFill="1" applyBorder="1" applyAlignment="1">
      <alignment wrapText="1"/>
    </xf>
    <xf numFmtId="0" fontId="15" fillId="3" borderId="15" xfId="242" applyFont="1" applyFill="1" applyBorder="1" applyAlignment="1">
      <alignment horizontal="left" vertical="center" wrapText="1"/>
    </xf>
    <xf numFmtId="4" fontId="15" fillId="3" borderId="15" xfId="408" applyNumberFormat="1" applyFont="1" applyFill="1" applyBorder="1" applyAlignment="1">
      <alignment horizontal="center" vertical="center" wrapText="1"/>
    </xf>
    <xf numFmtId="43" fontId="14" fillId="0" borderId="6" xfId="82" applyFont="1" applyFill="1" applyBorder="1" applyAlignment="1">
      <alignment horizontal="right" wrapText="1"/>
    </xf>
    <xf numFmtId="4" fontId="14" fillId="0" borderId="5" xfId="408" applyNumberFormat="1" applyFont="1" applyFill="1" applyBorder="1" applyAlignment="1">
      <alignment wrapText="1"/>
    </xf>
    <xf numFmtId="49" fontId="14" fillId="0" borderId="6" xfId="0" applyNumberFormat="1" applyFont="1" applyFill="1" applyBorder="1" applyAlignment="1">
      <alignment wrapText="1"/>
    </xf>
    <xf numFmtId="4" fontId="14" fillId="0" borderId="4" xfId="408" applyNumberFormat="1" applyFont="1" applyFill="1" applyBorder="1" applyAlignment="1">
      <alignment wrapText="1"/>
    </xf>
    <xf numFmtId="0" fontId="15" fillId="3" borderId="12" xfId="242" applyFont="1" applyFill="1" applyBorder="1" applyAlignment="1">
      <alignment horizontal="left" vertical="center" wrapText="1"/>
    </xf>
    <xf numFmtId="4" fontId="15" fillId="3" borderId="12" xfId="408" applyNumberFormat="1" applyFont="1" applyFill="1" applyBorder="1" applyAlignment="1">
      <alignment horizontal="center" vertical="center" wrapText="1"/>
    </xf>
    <xf numFmtId="4" fontId="14" fillId="4" borderId="0" xfId="0" applyNumberFormat="1" applyFont="1" applyFill="1"/>
    <xf numFmtId="168" fontId="14" fillId="4" borderId="6" xfId="0" applyNumberFormat="1" applyFont="1" applyFill="1" applyBorder="1" applyAlignment="1">
      <alignment vertical="center"/>
    </xf>
    <xf numFmtId="167" fontId="14" fillId="4" borderId="5" xfId="0" applyNumberFormat="1" applyFont="1" applyFill="1" applyBorder="1" applyAlignment="1">
      <alignment horizontal="center" wrapText="1"/>
    </xf>
    <xf numFmtId="167" fontId="14" fillId="4" borderId="0" xfId="0" applyNumberFormat="1" applyFont="1" applyFill="1" applyBorder="1" applyAlignment="1">
      <alignment horizontal="center" wrapText="1"/>
    </xf>
    <xf numFmtId="9" fontId="14" fillId="4" borderId="14" xfId="409" applyNumberFormat="1" applyFont="1" applyFill="1" applyBorder="1" applyAlignment="1">
      <alignment vertical="center"/>
    </xf>
    <xf numFmtId="167" fontId="14" fillId="4" borderId="7" xfId="0" applyNumberFormat="1" applyFont="1" applyFill="1" applyBorder="1"/>
    <xf numFmtId="167" fontId="14" fillId="4" borderId="4" xfId="0" applyNumberFormat="1" applyFont="1" applyFill="1" applyBorder="1"/>
    <xf numFmtId="9" fontId="9" fillId="3" borderId="12" xfId="409" applyFont="1" applyFill="1" applyBorder="1" applyAlignment="1">
      <alignment horizontal="center" vertical="center"/>
    </xf>
    <xf numFmtId="0" fontId="15" fillId="3" borderId="13" xfId="242" applyFont="1" applyFill="1" applyBorder="1" applyAlignment="1">
      <alignment horizontal="center" vertical="center" wrapText="1"/>
    </xf>
    <xf numFmtId="0" fontId="15" fillId="3" borderId="12" xfId="242" applyFont="1" applyFill="1" applyBorder="1" applyAlignment="1">
      <alignment horizontal="center" vertical="center" wrapText="1"/>
    </xf>
    <xf numFmtId="168" fontId="9" fillId="3" borderId="12" xfId="82" applyNumberFormat="1" applyFont="1" applyFill="1" applyBorder="1" applyAlignment="1">
      <alignment horizontal="center" vertical="center"/>
    </xf>
    <xf numFmtId="0" fontId="30" fillId="42" borderId="0" xfId="0" applyFont="1" applyFill="1" applyAlignment="1">
      <alignment horizontal="left"/>
    </xf>
    <xf numFmtId="4" fontId="14" fillId="4" borderId="0" xfId="0" applyNumberFormat="1" applyFont="1" applyFill="1" applyBorder="1"/>
    <xf numFmtId="0" fontId="14" fillId="0" borderId="0" xfId="0" applyFont="1" applyFill="1" applyAlignment="1">
      <alignment vertical="center"/>
    </xf>
    <xf numFmtId="0" fontId="14" fillId="0" borderId="0" xfId="0" applyFont="1" applyFill="1" applyBorder="1"/>
    <xf numFmtId="0" fontId="14" fillId="0" borderId="0" xfId="0" applyFont="1" applyFill="1"/>
    <xf numFmtId="172" fontId="14" fillId="0" borderId="0" xfId="82" applyNumberFormat="1" applyFont="1" applyFill="1" applyBorder="1" applyAlignment="1">
      <alignment horizontal="center" vertical="center"/>
    </xf>
    <xf numFmtId="0" fontId="14" fillId="0" borderId="0" xfId="0" applyFont="1" applyFill="1" applyAlignment="1">
      <alignment horizontal="center" vertical="center"/>
    </xf>
    <xf numFmtId="172" fontId="15" fillId="3" borderId="12" xfId="82" applyNumberFormat="1" applyFont="1" applyFill="1" applyBorder="1" applyAlignment="1">
      <alignment horizontal="center" vertical="center"/>
    </xf>
    <xf numFmtId="4" fontId="83" fillId="0" borderId="0" xfId="137" applyNumberFormat="1" applyFont="1" applyFill="1" applyBorder="1" applyAlignment="1" applyProtection="1">
      <alignment vertical="top" wrapText="1"/>
      <protection locked="0"/>
    </xf>
    <xf numFmtId="172" fontId="15" fillId="0" borderId="0" xfId="82" applyNumberFormat="1" applyFont="1" applyBorder="1" applyAlignment="1">
      <alignment horizontal="center" vertical="center"/>
    </xf>
    <xf numFmtId="0" fontId="14" fillId="4" borderId="0" xfId="0" applyFont="1" applyFill="1" applyAlignment="1">
      <alignment vertical="center" wrapText="1"/>
    </xf>
    <xf numFmtId="4" fontId="14" fillId="0" borderId="0" xfId="0" applyNumberFormat="1" applyFont="1" applyFill="1"/>
    <xf numFmtId="172" fontId="14" fillId="4" borderId="0" xfId="0" applyNumberFormat="1" applyFont="1" applyFill="1"/>
    <xf numFmtId="4" fontId="14" fillId="0" borderId="0" xfId="0" applyNumberFormat="1" applyFont="1" applyFill="1" applyBorder="1"/>
    <xf numFmtId="0" fontId="15" fillId="3" borderId="12" xfId="0" applyFont="1" applyFill="1" applyBorder="1" applyAlignment="1">
      <alignment vertical="center"/>
    </xf>
    <xf numFmtId="49" fontId="9" fillId="0" borderId="14" xfId="0" applyNumberFormat="1" applyFont="1" applyFill="1" applyBorder="1" applyAlignment="1">
      <alignment horizontal="left"/>
    </xf>
    <xf numFmtId="167" fontId="14" fillId="0" borderId="14" xfId="0" applyNumberFormat="1" applyFont="1" applyFill="1" applyBorder="1"/>
    <xf numFmtId="168" fontId="9" fillId="3" borderId="15" xfId="0" applyNumberFormat="1" applyFont="1" applyFill="1" applyBorder="1" applyAlignment="1">
      <alignment vertical="center"/>
    </xf>
    <xf numFmtId="168" fontId="9" fillId="3" borderId="16" xfId="0" applyNumberFormat="1" applyFont="1" applyFill="1" applyBorder="1" applyAlignment="1">
      <alignment vertical="center"/>
    </xf>
    <xf numFmtId="168" fontId="40" fillId="0" borderId="13" xfId="0" applyNumberFormat="1" applyFont="1" applyFill="1" applyBorder="1"/>
    <xf numFmtId="0" fontId="68" fillId="0" borderId="14" xfId="0" applyFont="1" applyBorder="1"/>
    <xf numFmtId="4" fontId="79" fillId="0" borderId="0" xfId="0" applyNumberFormat="1" applyFont="1" applyFill="1" applyAlignment="1">
      <alignment vertical="center"/>
    </xf>
    <xf numFmtId="0" fontId="14" fillId="0" borderId="0" xfId="0" applyFont="1" applyFill="1" applyAlignment="1">
      <alignment horizontal="center"/>
    </xf>
    <xf numFmtId="4" fontId="14" fillId="0" borderId="0" xfId="0" applyNumberFormat="1" applyFont="1" applyFill="1" applyAlignment="1">
      <alignment horizontal="center"/>
    </xf>
    <xf numFmtId="43" fontId="14" fillId="0" borderId="0" xfId="82" applyNumberFormat="1" applyFont="1" applyFill="1" applyBorder="1"/>
    <xf numFmtId="0" fontId="5" fillId="42" borderId="10" xfId="240" applyFont="1" applyFill="1" applyBorder="1" applyAlignment="1" applyProtection="1">
      <alignment horizontal="center" vertical="center" wrapText="1"/>
      <protection locked="0"/>
    </xf>
    <xf numFmtId="0" fontId="22" fillId="4" borderId="0" xfId="376" applyFont="1" applyFill="1" applyBorder="1" applyAlignment="1">
      <alignment horizontal="right"/>
    </xf>
    <xf numFmtId="0" fontId="22" fillId="4" borderId="0" xfId="376" applyFont="1" applyFill="1" applyBorder="1"/>
    <xf numFmtId="0" fontId="5" fillId="42" borderId="16" xfId="240" applyFont="1" applyFill="1" applyBorder="1" applyAlignment="1" applyProtection="1">
      <alignment horizontal="center" vertical="center" wrapText="1"/>
      <protection locked="0"/>
    </xf>
    <xf numFmtId="0" fontId="5" fillId="42" borderId="9" xfId="240" applyFont="1" applyFill="1" applyBorder="1" applyAlignment="1" applyProtection="1">
      <alignment horizontal="center" vertical="center" wrapText="1"/>
      <protection locked="0"/>
    </xf>
    <xf numFmtId="0" fontId="5" fillId="44" borderId="17" xfId="240" applyFont="1" applyFill="1" applyBorder="1" applyAlignment="1">
      <alignment horizontal="center" vertical="center" wrapText="1"/>
    </xf>
    <xf numFmtId="0" fontId="5" fillId="44" borderId="12" xfId="240" applyFont="1" applyFill="1" applyBorder="1" applyAlignment="1">
      <alignment horizontal="center" vertical="center" wrapText="1"/>
    </xf>
    <xf numFmtId="0" fontId="5" fillId="44" borderId="15" xfId="240" applyFont="1" applyFill="1" applyBorder="1" applyAlignment="1">
      <alignment horizontal="center" vertical="center" wrapText="1"/>
    </xf>
    <xf numFmtId="0" fontId="5" fillId="44" borderId="17" xfId="240" quotePrefix="1" applyFont="1" applyFill="1" applyBorder="1" applyAlignment="1">
      <alignment horizontal="center" vertical="center" wrapText="1"/>
    </xf>
    <xf numFmtId="0" fontId="5" fillId="44" borderId="12" xfId="240" quotePrefix="1" applyFont="1" applyFill="1" applyBorder="1" applyAlignment="1">
      <alignment horizontal="center" vertical="center" wrapText="1"/>
    </xf>
    <xf numFmtId="0" fontId="23" fillId="0" borderId="0" xfId="0" applyFont="1" applyBorder="1" applyAlignment="1">
      <alignment vertical="center" wrapText="1"/>
    </xf>
    <xf numFmtId="43" fontId="14" fillId="4" borderId="0" xfId="408" applyFont="1" applyFill="1"/>
    <xf numFmtId="43" fontId="14" fillId="0" borderId="0" xfId="408" applyFont="1"/>
    <xf numFmtId="0" fontId="15" fillId="4" borderId="15" xfId="0" applyFont="1" applyFill="1" applyBorder="1" applyAlignment="1">
      <alignment horizontal="justify" vertical="center" wrapText="1"/>
    </xf>
    <xf numFmtId="0" fontId="15" fillId="4" borderId="17" xfId="0" applyFont="1" applyFill="1" applyBorder="1" applyAlignment="1">
      <alignment horizontal="justify" vertical="center" wrapText="1"/>
    </xf>
    <xf numFmtId="172" fontId="22" fillId="4" borderId="12" xfId="408" applyNumberFormat="1" applyFont="1" applyFill="1" applyBorder="1" applyAlignment="1">
      <alignment vertical="center" wrapText="1"/>
    </xf>
    <xf numFmtId="0" fontId="15" fillId="0" borderId="0" xfId="0" applyFont="1"/>
    <xf numFmtId="0" fontId="14" fillId="4" borderId="10" xfId="0" applyFont="1" applyFill="1" applyBorder="1" applyAlignment="1">
      <alignment horizontal="justify" vertical="center" wrapText="1"/>
    </xf>
    <xf numFmtId="0" fontId="14" fillId="4" borderId="9" xfId="0" applyFont="1" applyFill="1" applyBorder="1" applyAlignment="1">
      <alignment horizontal="justify" vertical="center" wrapText="1"/>
    </xf>
    <xf numFmtId="43" fontId="14" fillId="4" borderId="13" xfId="408" applyFont="1" applyFill="1" applyBorder="1" applyAlignment="1">
      <alignment horizontal="justify" vertical="center" wrapText="1"/>
    </xf>
    <xf numFmtId="0" fontId="14" fillId="4" borderId="6" xfId="0" applyFont="1" applyFill="1" applyBorder="1" applyAlignment="1">
      <alignment horizontal="justify" vertical="center" wrapText="1"/>
    </xf>
    <xf numFmtId="0" fontId="2" fillId="0" borderId="0" xfId="290" applyFont="1" applyBorder="1" applyProtection="1"/>
    <xf numFmtId="4" fontId="2" fillId="0" borderId="14" xfId="290" applyNumberFormat="1" applyFont="1" applyBorder="1" applyProtection="1">
      <protection locked="0"/>
    </xf>
    <xf numFmtId="0" fontId="15" fillId="4" borderId="6" xfId="0" applyFont="1" applyFill="1" applyBorder="1" applyAlignment="1">
      <alignment horizontal="justify" vertical="center" wrapText="1"/>
    </xf>
    <xf numFmtId="0" fontId="15" fillId="4" borderId="7" xfId="0" applyFont="1" applyFill="1" applyBorder="1" applyAlignment="1">
      <alignment horizontal="justify" vertical="center" wrapText="1"/>
    </xf>
    <xf numFmtId="0" fontId="2" fillId="0" borderId="8" xfId="290" applyFont="1" applyBorder="1" applyProtection="1"/>
    <xf numFmtId="4" fontId="2" fillId="0" borderId="3" xfId="290" applyNumberFormat="1" applyFont="1" applyBorder="1" applyProtection="1">
      <protection locked="0"/>
    </xf>
    <xf numFmtId="0" fontId="15" fillId="4" borderId="4" xfId="0" applyFont="1" applyFill="1" applyBorder="1" applyAlignment="1">
      <alignment horizontal="justify" vertical="center" wrapText="1"/>
    </xf>
    <xf numFmtId="172" fontId="15" fillId="4" borderId="3" xfId="408" applyNumberFormat="1" applyFont="1" applyFill="1" applyBorder="1" applyAlignment="1">
      <alignment horizontal="right" vertical="center" wrapText="1"/>
    </xf>
    <xf numFmtId="0" fontId="14" fillId="0" borderId="22" xfId="0" applyFont="1" applyBorder="1"/>
    <xf numFmtId="0" fontId="14" fillId="4" borderId="10" xfId="0" applyFont="1" applyFill="1" applyBorder="1" applyAlignment="1">
      <alignment horizontal="left" vertical="center" wrapText="1"/>
    </xf>
    <xf numFmtId="0" fontId="14" fillId="4" borderId="13" xfId="0" applyFont="1" applyFill="1" applyBorder="1" applyAlignment="1">
      <alignment horizontal="justify" vertical="center" wrapText="1"/>
    </xf>
    <xf numFmtId="0" fontId="14" fillId="4" borderId="0" xfId="0" applyFont="1" applyFill="1" applyAlignment="1">
      <alignment vertical="top"/>
    </xf>
    <xf numFmtId="0" fontId="2" fillId="0" borderId="6" xfId="290" applyFont="1" applyFill="1" applyBorder="1" applyAlignment="1">
      <alignment horizontal="left" vertical="center"/>
    </xf>
    <xf numFmtId="0" fontId="2" fillId="0" borderId="0" xfId="290" applyFont="1" applyFill="1" applyBorder="1" applyAlignment="1">
      <alignment wrapText="1"/>
    </xf>
    <xf numFmtId="4" fontId="2" fillId="0" borderId="13" xfId="290" applyNumberFormat="1" applyFont="1" applyFill="1" applyBorder="1" applyProtection="1">
      <protection locked="0"/>
    </xf>
    <xf numFmtId="0" fontId="14" fillId="0" borderId="0" xfId="0" applyFont="1" applyAlignment="1">
      <alignment vertical="top"/>
    </xf>
    <xf numFmtId="0" fontId="5" fillId="0" borderId="6" xfId="290" applyFont="1" applyFill="1" applyBorder="1" applyAlignment="1">
      <alignment horizontal="left" vertical="center"/>
    </xf>
    <xf numFmtId="0" fontId="5" fillId="0" borderId="0" xfId="290" applyFont="1" applyFill="1" applyBorder="1" applyAlignment="1">
      <alignment wrapText="1"/>
    </xf>
    <xf numFmtId="0" fontId="5" fillId="0" borderId="6" xfId="290" applyFont="1" applyFill="1" applyBorder="1" applyAlignment="1">
      <alignment horizontal="center" vertical="center"/>
    </xf>
    <xf numFmtId="0" fontId="2" fillId="0" borderId="0" xfId="290" applyFont="1" applyFill="1" applyBorder="1" applyAlignment="1">
      <alignment horizontal="left" wrapText="1"/>
    </xf>
    <xf numFmtId="0" fontId="15" fillId="4" borderId="0" xfId="0" applyFont="1" applyFill="1" applyAlignment="1">
      <alignment vertical="top"/>
    </xf>
    <xf numFmtId="0" fontId="2" fillId="0" borderId="6" xfId="290" applyFont="1" applyFill="1" applyBorder="1" applyAlignment="1">
      <alignment horizontal="center" vertical="center"/>
    </xf>
    <xf numFmtId="0" fontId="15" fillId="0" borderId="0" xfId="0" applyFont="1" applyAlignment="1">
      <alignment vertical="top"/>
    </xf>
    <xf numFmtId="0" fontId="5" fillId="0" borderId="0" xfId="290" applyFont="1" applyFill="1" applyBorder="1" applyAlignment="1">
      <alignment horizontal="left" wrapText="1"/>
    </xf>
    <xf numFmtId="0" fontId="14" fillId="4" borderId="7" xfId="0" applyFont="1" applyFill="1" applyBorder="1" applyAlignment="1">
      <alignment horizontal="left" vertical="top"/>
    </xf>
    <xf numFmtId="0" fontId="14" fillId="4" borderId="4" xfId="0" applyFont="1" applyFill="1" applyBorder="1" applyAlignment="1">
      <alignment vertical="top"/>
    </xf>
    <xf numFmtId="172" fontId="14" fillId="4" borderId="3" xfId="408" applyNumberFormat="1" applyFont="1" applyFill="1" applyBorder="1" applyAlignment="1">
      <alignment horizontal="right" vertical="top"/>
    </xf>
    <xf numFmtId="0" fontId="15" fillId="4" borderId="7" xfId="0" applyFont="1" applyFill="1" applyBorder="1" applyAlignment="1">
      <alignment horizontal="left" vertical="top"/>
    </xf>
    <xf numFmtId="0" fontId="15" fillId="4" borderId="4" xfId="0" applyFont="1" applyFill="1" applyBorder="1" applyAlignment="1">
      <alignment vertical="top"/>
    </xf>
    <xf numFmtId="172" fontId="15" fillId="4" borderId="3" xfId="408" applyNumberFormat="1" applyFont="1" applyFill="1" applyBorder="1" applyAlignment="1">
      <alignment horizontal="right" vertical="top"/>
    </xf>
    <xf numFmtId="0" fontId="14" fillId="4" borderId="12" xfId="0" applyFont="1" applyFill="1" applyBorder="1"/>
    <xf numFmtId="0" fontId="14" fillId="4" borderId="12" xfId="0" applyFont="1" applyFill="1" applyBorder="1" applyAlignment="1">
      <alignment horizontal="center"/>
    </xf>
    <xf numFmtId="0" fontId="14" fillId="4" borderId="3" xfId="0" applyFont="1" applyFill="1" applyBorder="1" applyAlignment="1">
      <alignment horizontal="center"/>
    </xf>
    <xf numFmtId="0" fontId="14" fillId="4" borderId="12" xfId="0" applyFont="1" applyFill="1" applyBorder="1" applyAlignment="1">
      <alignment horizontal="right"/>
    </xf>
    <xf numFmtId="0" fontId="4" fillId="0" borderId="0" xfId="314" applyFont="1" applyFill="1" applyBorder="1" applyAlignment="1" applyProtection="1"/>
    <xf numFmtId="0" fontId="9" fillId="0" borderId="0" xfId="242" applyFont="1" applyFill="1" applyBorder="1" applyAlignment="1" applyProtection="1">
      <alignment horizontal="center" vertical="top"/>
      <protection hidden="1"/>
    </xf>
    <xf numFmtId="0" fontId="87" fillId="0" borderId="0" xfId="0" applyFont="1"/>
    <xf numFmtId="4" fontId="9" fillId="0" borderId="14" xfId="0" applyNumberFormat="1" applyFont="1" applyFill="1" applyBorder="1" applyAlignment="1" applyProtection="1">
      <alignment horizontal="right"/>
      <protection locked="0"/>
    </xf>
    <xf numFmtId="0" fontId="88" fillId="0" borderId="6" xfId="0" applyFont="1" applyBorder="1" applyProtection="1">
      <protection locked="0"/>
    </xf>
    <xf numFmtId="0" fontId="4" fillId="0" borderId="0" xfId="242" applyFont="1" applyFill="1" applyBorder="1" applyAlignment="1" applyProtection="1">
      <alignment horizontal="left" vertical="top"/>
      <protection hidden="1"/>
    </xf>
    <xf numFmtId="0" fontId="9" fillId="0" borderId="0" xfId="0" applyFont="1" applyFill="1" applyBorder="1" applyAlignment="1" applyProtection="1">
      <alignment horizontal="left"/>
    </xf>
    <xf numFmtId="4" fontId="9" fillId="0" borderId="14" xfId="0" applyNumberFormat="1" applyFont="1" applyFill="1" applyBorder="1" applyProtection="1">
      <protection locked="0"/>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4" fontId="4" fillId="0" borderId="14" xfId="0" applyNumberFormat="1" applyFont="1" applyFill="1" applyBorder="1" applyProtection="1">
      <protection locked="0"/>
    </xf>
    <xf numFmtId="0" fontId="14" fillId="4" borderId="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72" fontId="14" fillId="4" borderId="5" xfId="0" applyNumberFormat="1" applyFont="1" applyFill="1" applyBorder="1" applyAlignment="1">
      <alignment horizontal="right" vertical="center" wrapText="1"/>
    </xf>
    <xf numFmtId="172" fontId="14" fillId="4" borderId="14" xfId="0" applyNumberFormat="1" applyFont="1" applyFill="1" applyBorder="1" applyAlignment="1">
      <alignment horizontal="right" vertical="center" wrapText="1"/>
    </xf>
    <xf numFmtId="0" fontId="14" fillId="0" borderId="0" xfId="0" applyFont="1" applyAlignment="1">
      <alignment horizontal="center" vertical="center"/>
    </xf>
    <xf numFmtId="0" fontId="0" fillId="42" borderId="0" xfId="0" applyFont="1" applyFill="1" applyAlignment="1" applyProtection="1">
      <alignment vertical="center"/>
      <protection locked="0"/>
    </xf>
    <xf numFmtId="9" fontId="1" fillId="0" borderId="0" xfId="409" applyFont="1" applyBorder="1" applyProtection="1">
      <protection locked="0"/>
    </xf>
    <xf numFmtId="9" fontId="1" fillId="0" borderId="5" xfId="409" applyFont="1" applyBorder="1" applyProtection="1">
      <protection locked="0"/>
    </xf>
    <xf numFmtId="0" fontId="0" fillId="42" borderId="12" xfId="0" applyFont="1" applyFill="1" applyBorder="1" applyProtection="1">
      <protection locked="0"/>
    </xf>
    <xf numFmtId="0" fontId="0" fillId="43" borderId="12" xfId="0" applyFont="1" applyFill="1" applyBorder="1" applyAlignment="1" applyProtection="1">
      <alignment wrapText="1"/>
      <protection locked="0"/>
    </xf>
    <xf numFmtId="0" fontId="14" fillId="42" borderId="0" xfId="0" applyFont="1" applyFill="1"/>
    <xf numFmtId="43" fontId="14" fillId="0" borderId="0" xfId="0" applyNumberFormat="1" applyFont="1"/>
    <xf numFmtId="43" fontId="14" fillId="0" borderId="0" xfId="0" applyNumberFormat="1" applyFont="1" applyAlignment="1">
      <alignment wrapText="1"/>
    </xf>
    <xf numFmtId="0" fontId="14" fillId="0" borderId="0" xfId="0" applyFont="1" applyAlignment="1">
      <alignment wrapText="1"/>
    </xf>
    <xf numFmtId="0" fontId="14" fillId="4" borderId="19" xfId="0" applyFont="1" applyFill="1" applyBorder="1" applyAlignment="1">
      <alignment horizontal="justify" vertical="center" wrapText="1"/>
    </xf>
    <xf numFmtId="0" fontId="15" fillId="4" borderId="20" xfId="0" applyFont="1" applyFill="1" applyBorder="1" applyAlignment="1">
      <alignment horizontal="justify" vertical="center" wrapText="1"/>
    </xf>
    <xf numFmtId="172" fontId="14" fillId="4" borderId="30" xfId="408" applyNumberFormat="1" applyFont="1" applyFill="1" applyBorder="1" applyAlignment="1">
      <alignment horizontal="right" vertical="center" wrapText="1"/>
    </xf>
    <xf numFmtId="172" fontId="14" fillId="4" borderId="31" xfId="408" applyNumberFormat="1" applyFont="1" applyFill="1" applyBorder="1" applyAlignment="1">
      <alignment horizontal="right" vertical="center" wrapText="1"/>
    </xf>
    <xf numFmtId="172" fontId="14" fillId="4" borderId="27" xfId="408" applyNumberFormat="1" applyFont="1" applyFill="1" applyBorder="1" applyAlignment="1">
      <alignment horizontal="right" vertical="center" wrapText="1"/>
    </xf>
    <xf numFmtId="172" fontId="14" fillId="4" borderId="28" xfId="408" applyNumberFormat="1" applyFont="1" applyFill="1" applyBorder="1" applyAlignment="1">
      <alignment horizontal="right" vertical="center" wrapText="1"/>
    </xf>
    <xf numFmtId="172" fontId="14" fillId="4" borderId="0" xfId="408" applyNumberFormat="1" applyFont="1" applyFill="1" applyBorder="1" applyAlignment="1">
      <alignment horizontal="right" vertical="center" wrapText="1"/>
    </xf>
    <xf numFmtId="172" fontId="14" fillId="4" borderId="21" xfId="408" applyNumberFormat="1" applyFont="1" applyFill="1" applyBorder="1" applyAlignment="1">
      <alignment horizontal="right" vertical="center" wrapText="1"/>
    </xf>
    <xf numFmtId="0" fontId="15" fillId="4" borderId="19" xfId="0" applyFont="1" applyFill="1" applyBorder="1" applyAlignment="1">
      <alignment horizontal="justify" vertical="center" wrapText="1"/>
    </xf>
    <xf numFmtId="172" fontId="14" fillId="4" borderId="22" xfId="408" applyNumberFormat="1" applyFont="1" applyFill="1" applyBorder="1" applyAlignment="1">
      <alignment horizontal="right" vertical="center" wrapText="1"/>
    </xf>
    <xf numFmtId="172" fontId="14" fillId="4" borderId="23" xfId="408" applyNumberFormat="1" applyFont="1" applyFill="1" applyBorder="1" applyAlignment="1">
      <alignment horizontal="right" vertical="center" wrapText="1"/>
    </xf>
    <xf numFmtId="0" fontId="14" fillId="4" borderId="24" xfId="0" applyFont="1" applyFill="1" applyBorder="1" applyAlignment="1">
      <alignment horizontal="justify" vertical="center" wrapText="1"/>
    </xf>
    <xf numFmtId="0" fontId="15" fillId="4" borderId="25" xfId="0" applyFont="1" applyFill="1" applyBorder="1" applyAlignment="1">
      <alignment horizontal="justify" vertical="center" wrapText="1"/>
    </xf>
    <xf numFmtId="172" fontId="14" fillId="4" borderId="32" xfId="408" applyNumberFormat="1" applyFont="1" applyFill="1" applyBorder="1" applyAlignment="1">
      <alignment horizontal="right" vertical="center" wrapText="1"/>
    </xf>
    <xf numFmtId="172" fontId="14" fillId="4" borderId="33" xfId="408" applyNumberFormat="1" applyFont="1" applyFill="1" applyBorder="1" applyAlignment="1">
      <alignment horizontal="right" vertical="center" wrapText="1"/>
    </xf>
    <xf numFmtId="172" fontId="14" fillId="4" borderId="0" xfId="408" applyNumberFormat="1" applyFont="1" applyFill="1"/>
    <xf numFmtId="172" fontId="9" fillId="6" borderId="34" xfId="408" applyNumberFormat="1" applyFont="1" applyFill="1" applyBorder="1" applyAlignment="1">
      <alignment horizontal="center" vertical="center" wrapText="1"/>
    </xf>
    <xf numFmtId="172" fontId="9" fillId="6" borderId="35" xfId="408" applyNumberFormat="1" applyFont="1" applyFill="1" applyBorder="1" applyAlignment="1">
      <alignment horizontal="center" vertical="center" wrapText="1"/>
    </xf>
    <xf numFmtId="0" fontId="14" fillId="4" borderId="26" xfId="0" applyFont="1" applyFill="1" applyBorder="1" applyAlignment="1">
      <alignment horizontal="justify" vertical="center" wrapText="1"/>
    </xf>
    <xf numFmtId="0" fontId="14" fillId="4" borderId="27" xfId="0" applyFont="1" applyFill="1" applyBorder="1" applyAlignment="1">
      <alignment horizontal="justify" vertical="center" wrapText="1"/>
    </xf>
    <xf numFmtId="172" fontId="14" fillId="4" borderId="27" xfId="408" applyNumberFormat="1" applyFont="1" applyFill="1" applyBorder="1" applyAlignment="1">
      <alignment horizontal="justify" vertical="center" wrapText="1"/>
    </xf>
    <xf numFmtId="172" fontId="14" fillId="4" borderId="28" xfId="408" applyNumberFormat="1" applyFont="1" applyFill="1" applyBorder="1" applyAlignment="1">
      <alignment horizontal="justify" vertical="center" wrapText="1"/>
    </xf>
    <xf numFmtId="0" fontId="14" fillId="4" borderId="29" xfId="0" applyFont="1" applyFill="1" applyBorder="1" applyAlignment="1">
      <alignment horizontal="justify" vertical="center" wrapText="1"/>
    </xf>
    <xf numFmtId="0" fontId="14" fillId="4" borderId="0" xfId="0" applyFont="1" applyFill="1" applyBorder="1" applyAlignment="1">
      <alignment horizontal="justify" vertical="center" wrapText="1"/>
    </xf>
    <xf numFmtId="0" fontId="15" fillId="4" borderId="24" xfId="0" applyFont="1" applyFill="1" applyBorder="1" applyAlignment="1">
      <alignment horizontal="justify" vertical="center" wrapText="1"/>
    </xf>
    <xf numFmtId="0" fontId="15" fillId="4" borderId="22" xfId="0" applyFont="1" applyFill="1" applyBorder="1" applyAlignment="1">
      <alignment horizontal="justify" vertical="center" wrapText="1"/>
    </xf>
    <xf numFmtId="172" fontId="15" fillId="4" borderId="32" xfId="408" applyNumberFormat="1" applyFont="1" applyFill="1" applyBorder="1" applyAlignment="1">
      <alignment horizontal="right" vertical="center" wrapText="1"/>
    </xf>
    <xf numFmtId="172" fontId="15" fillId="4" borderId="33" xfId="408" applyNumberFormat="1" applyFont="1" applyFill="1" applyBorder="1" applyAlignment="1">
      <alignment horizontal="right" vertical="center" wrapText="1"/>
    </xf>
    <xf numFmtId="0" fontId="14" fillId="4" borderId="28" xfId="0" applyFont="1" applyFill="1" applyBorder="1" applyAlignment="1">
      <alignment horizontal="justify" vertical="center" wrapText="1"/>
    </xf>
    <xf numFmtId="0" fontId="14" fillId="4" borderId="0" xfId="0" applyFont="1" applyFill="1" applyBorder="1" applyAlignment="1">
      <alignment horizontal="right" vertical="center" wrapText="1"/>
    </xf>
    <xf numFmtId="0" fontId="14" fillId="4" borderId="21" xfId="0" applyFont="1" applyFill="1" applyBorder="1" applyAlignment="1">
      <alignment horizontal="right" vertical="center" wrapText="1"/>
    </xf>
    <xf numFmtId="0" fontId="14" fillId="4" borderId="22" xfId="0" applyFont="1" applyFill="1" applyBorder="1" applyAlignment="1">
      <alignment horizontal="right" vertical="center" wrapText="1"/>
    </xf>
    <xf numFmtId="0" fontId="14" fillId="4" borderId="23" xfId="0" applyFont="1" applyFill="1" applyBorder="1" applyAlignment="1">
      <alignment horizontal="right" vertical="center" wrapText="1"/>
    </xf>
    <xf numFmtId="0" fontId="15" fillId="4" borderId="0" xfId="0" applyFont="1" applyFill="1" applyBorder="1" applyAlignment="1">
      <alignment horizontal="justify" vertical="center" wrapText="1"/>
    </xf>
    <xf numFmtId="0" fontId="15" fillId="4" borderId="30" xfId="0" applyFont="1" applyFill="1" applyBorder="1" applyAlignment="1">
      <alignment horizontal="right" vertical="center" wrapText="1"/>
    </xf>
    <xf numFmtId="0" fontId="15" fillId="4" borderId="31" xfId="0" applyFont="1" applyFill="1" applyBorder="1" applyAlignment="1">
      <alignment horizontal="right" vertical="center" wrapText="1"/>
    </xf>
    <xf numFmtId="0" fontId="14" fillId="4" borderId="0" xfId="0" applyFont="1" applyFill="1" applyAlignment="1">
      <alignment horizontal="left"/>
    </xf>
    <xf numFmtId="44" fontId="57" fillId="0" borderId="36" xfId="411" applyFont="1" applyBorder="1"/>
    <xf numFmtId="0" fontId="25" fillId="0" borderId="12" xfId="0" applyFont="1" applyBorder="1" applyProtection="1">
      <protection locked="0"/>
    </xf>
    <xf numFmtId="4" fontId="25" fillId="0" borderId="12" xfId="0" applyNumberFormat="1" applyFont="1" applyBorder="1"/>
    <xf numFmtId="0" fontId="21" fillId="42" borderId="0" xfId="0" applyFont="1" applyFill="1"/>
    <xf numFmtId="43" fontId="57" fillId="42" borderId="0" xfId="408" applyFont="1" applyFill="1" applyBorder="1"/>
    <xf numFmtId="0" fontId="14" fillId="42" borderId="12" xfId="0" applyFont="1" applyFill="1" applyBorder="1" applyAlignment="1" applyProtection="1">
      <alignment horizontal="center" vertical="center" wrapText="1"/>
      <protection locked="0"/>
    </xf>
    <xf numFmtId="0" fontId="14" fillId="42" borderId="0" xfId="0" applyFont="1" applyFill="1" applyAlignment="1">
      <alignment horizontal="center"/>
    </xf>
    <xf numFmtId="3" fontId="4" fillId="0" borderId="0" xfId="0" applyNumberFormat="1" applyFont="1" applyFill="1" applyBorder="1" applyAlignment="1" applyProtection="1">
      <alignment vertical="top"/>
      <protection locked="0"/>
    </xf>
    <xf numFmtId="3" fontId="4" fillId="0" borderId="0" xfId="47" applyNumberFormat="1" applyFont="1" applyFill="1" applyBorder="1" applyAlignment="1">
      <alignment vertical="top"/>
    </xf>
    <xf numFmtId="3" fontId="9" fillId="0" borderId="0" xfId="0" applyNumberFormat="1" applyFont="1" applyFill="1" applyBorder="1" applyAlignment="1" applyProtection="1">
      <alignment vertical="top"/>
    </xf>
    <xf numFmtId="3" fontId="9" fillId="0" borderId="0" xfId="47" applyNumberFormat="1" applyFont="1" applyFill="1" applyBorder="1" applyAlignment="1">
      <alignment vertical="top"/>
    </xf>
    <xf numFmtId="3" fontId="4" fillId="0" borderId="0" xfId="0" applyNumberFormat="1" applyFont="1" applyFill="1" applyBorder="1" applyAlignment="1">
      <alignment vertical="top"/>
    </xf>
    <xf numFmtId="0" fontId="14" fillId="4" borderId="13" xfId="0" applyFont="1" applyFill="1" applyBorder="1"/>
    <xf numFmtId="49" fontId="21" fillId="0" borderId="14" xfId="0" applyNumberFormat="1" applyFont="1" applyFill="1" applyBorder="1" applyAlignment="1">
      <alignment wrapText="1"/>
    </xf>
    <xf numFmtId="167" fontId="15" fillId="4" borderId="13" xfId="0" applyNumberFormat="1" applyFont="1" applyFill="1" applyBorder="1"/>
    <xf numFmtId="4" fontId="14" fillId="0" borderId="14" xfId="408" applyNumberFormat="1" applyFont="1" applyBorder="1" applyAlignment="1">
      <alignment wrapText="1"/>
    </xf>
    <xf numFmtId="10" fontId="68" fillId="0" borderId="14" xfId="384" applyNumberFormat="1" applyFont="1" applyFill="1" applyBorder="1" applyAlignment="1">
      <alignment vertical="center" wrapText="1"/>
    </xf>
    <xf numFmtId="49" fontId="9" fillId="3" borderId="12" xfId="0" quotePrefix="1" applyNumberFormat="1" applyFont="1" applyFill="1" applyBorder="1" applyAlignment="1">
      <alignment horizontal="center" vertical="center"/>
    </xf>
    <xf numFmtId="4" fontId="15" fillId="3" borderId="12" xfId="408" quotePrefix="1"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xf>
    <xf numFmtId="167" fontId="40" fillId="0" borderId="0" xfId="0" applyNumberFormat="1" applyFont="1" applyFill="1" applyBorder="1"/>
    <xf numFmtId="168" fontId="9" fillId="0" borderId="0" xfId="0" applyNumberFormat="1" applyFont="1" applyFill="1" applyBorder="1" applyAlignment="1">
      <alignment horizontal="center" vertical="center"/>
    </xf>
    <xf numFmtId="0" fontId="14" fillId="0" borderId="0" xfId="0" applyFont="1" applyFill="1" applyBorder="1" applyAlignment="1">
      <alignment horizontal="center"/>
    </xf>
    <xf numFmtId="167" fontId="9" fillId="0" borderId="0" xfId="0" applyNumberFormat="1" applyFont="1" applyFill="1" applyBorder="1"/>
    <xf numFmtId="167" fontId="14" fillId="0" borderId="0" xfId="0" applyNumberFormat="1" applyFont="1" applyFill="1" applyBorder="1"/>
    <xf numFmtId="3" fontId="91" fillId="4" borderId="0" xfId="242" applyNumberFormat="1" applyFont="1" applyFill="1" applyAlignment="1" applyProtection="1">
      <alignment vertical="top" wrapText="1"/>
      <protection locked="0"/>
    </xf>
    <xf numFmtId="4" fontId="91" fillId="4" borderId="0" xfId="242" applyNumberFormat="1" applyFont="1" applyFill="1" applyAlignment="1" applyProtection="1">
      <alignment vertical="top"/>
      <protection locked="0"/>
    </xf>
    <xf numFmtId="0" fontId="2" fillId="0" borderId="0" xfId="242" applyFont="1" applyFill="1" applyBorder="1" applyAlignment="1">
      <alignment horizontal="left" vertical="top" wrapText="1"/>
    </xf>
    <xf numFmtId="4" fontId="2" fillId="0" borderId="0" xfId="242" applyNumberFormat="1" applyFont="1" applyBorder="1" applyAlignment="1" applyProtection="1">
      <alignment vertical="top" wrapText="1"/>
      <protection locked="0"/>
    </xf>
    <xf numFmtId="0" fontId="4"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5" fillId="6" borderId="16" xfId="242" applyFont="1" applyFill="1" applyBorder="1" applyAlignment="1">
      <alignment horizontal="center" vertical="center" wrapText="1"/>
    </xf>
    <xf numFmtId="0" fontId="31" fillId="4" borderId="0" xfId="0" applyFont="1" applyFill="1" applyBorder="1" applyAlignment="1">
      <alignment horizontal="left" vertical="top"/>
    </xf>
    <xf numFmtId="0" fontId="9" fillId="3" borderId="11" xfId="214" applyFont="1" applyFill="1" applyBorder="1" applyAlignment="1">
      <alignment horizontal="center" vertical="center" wrapText="1"/>
    </xf>
    <xf numFmtId="0" fontId="9" fillId="3" borderId="8" xfId="214" applyFont="1" applyFill="1" applyBorder="1" applyAlignment="1">
      <alignment horizontal="center" vertical="center" wrapText="1"/>
    </xf>
    <xf numFmtId="0" fontId="31" fillId="4" borderId="0" xfId="0" applyFont="1" applyFill="1" applyBorder="1" applyAlignment="1"/>
    <xf numFmtId="0" fontId="14" fillId="42" borderId="0" xfId="0" applyFont="1" applyFill="1" applyAlignment="1">
      <alignment horizontal="center"/>
    </xf>
    <xf numFmtId="0" fontId="31" fillId="42" borderId="0" xfId="0" applyFont="1" applyFill="1" applyBorder="1" applyAlignment="1"/>
    <xf numFmtId="0" fontId="31" fillId="42" borderId="0" xfId="0" applyFont="1" applyFill="1" applyBorder="1" applyAlignment="1">
      <alignment vertical="top"/>
    </xf>
    <xf numFmtId="0" fontId="4" fillId="42" borderId="0" xfId="0" applyFont="1" applyFill="1" applyBorder="1" applyAlignment="1">
      <alignment vertical="top"/>
    </xf>
    <xf numFmtId="0" fontId="31" fillId="42" borderId="0" xfId="0" applyFont="1" applyFill="1" applyBorder="1"/>
    <xf numFmtId="0" fontId="4" fillId="42" borderId="0" xfId="0" applyFont="1" applyFill="1" applyBorder="1" applyAlignment="1">
      <alignment vertical="center"/>
    </xf>
    <xf numFmtId="43" fontId="4" fillId="42" borderId="0" xfId="47" applyFont="1" applyFill="1" applyBorder="1" applyAlignment="1" applyProtection="1">
      <protection locked="0"/>
    </xf>
    <xf numFmtId="0" fontId="44" fillId="42" borderId="0" xfId="0" applyFont="1" applyFill="1" applyBorder="1" applyAlignment="1"/>
    <xf numFmtId="0" fontId="0" fillId="42" borderId="0" xfId="0" applyFill="1" applyBorder="1"/>
    <xf numFmtId="43" fontId="4" fillId="42" borderId="0" xfId="47" applyFont="1" applyFill="1" applyBorder="1" applyAlignment="1" applyProtection="1">
      <alignment horizontal="center"/>
      <protection locked="0"/>
    </xf>
    <xf numFmtId="3" fontId="88" fillId="4" borderId="0" xfId="0" applyNumberFormat="1" applyFont="1" applyFill="1" applyAlignment="1">
      <alignment horizontal="center"/>
    </xf>
    <xf numFmtId="0" fontId="15" fillId="42" borderId="0" xfId="0" applyFont="1" applyFill="1" applyBorder="1" applyAlignment="1">
      <alignment horizontal="center" vertical="center" wrapText="1"/>
    </xf>
    <xf numFmtId="0" fontId="15" fillId="42" borderId="0" xfId="0" applyFont="1" applyFill="1" applyBorder="1" applyAlignment="1">
      <alignment horizontal="center" vertical="center"/>
    </xf>
    <xf numFmtId="172" fontId="15" fillId="42" borderId="0" xfId="0" applyNumberFormat="1" applyFont="1" applyFill="1" applyBorder="1" applyAlignment="1">
      <alignment horizontal="right" vertical="center"/>
    </xf>
    <xf numFmtId="0" fontId="68" fillId="42" borderId="6" xfId="240" applyFont="1" applyFill="1" applyBorder="1" applyAlignment="1" applyProtection="1">
      <alignment vertical="top"/>
      <protection locked="0"/>
    </xf>
    <xf numFmtId="0" fontId="68" fillId="42" borderId="0" xfId="240" applyFont="1" applyFill="1" applyBorder="1" applyAlignment="1" applyProtection="1">
      <alignment vertical="top" wrapText="1"/>
      <protection locked="0"/>
    </xf>
    <xf numFmtId="4" fontId="68" fillId="42" borderId="13" xfId="240" applyNumberFormat="1" applyFont="1" applyFill="1" applyBorder="1" applyAlignment="1" applyProtection="1">
      <alignment vertical="top"/>
      <protection locked="0"/>
    </xf>
    <xf numFmtId="0" fontId="2" fillId="42" borderId="6" xfId="240" applyFont="1" applyFill="1" applyBorder="1" applyAlignment="1" applyProtection="1">
      <alignment vertical="top"/>
      <protection locked="0"/>
    </xf>
    <xf numFmtId="0" fontId="2" fillId="42" borderId="0" xfId="240" applyFont="1" applyFill="1" applyBorder="1" applyAlignment="1" applyProtection="1">
      <alignment vertical="top" wrapText="1"/>
      <protection locked="0"/>
    </xf>
    <xf numFmtId="4" fontId="68" fillId="42" borderId="14" xfId="240" applyNumberFormat="1" applyFont="1" applyFill="1" applyBorder="1" applyAlignment="1" applyProtection="1">
      <alignment vertical="top"/>
      <protection locked="0"/>
    </xf>
    <xf numFmtId="0" fontId="68" fillId="42" borderId="0" xfId="290" applyFill="1"/>
    <xf numFmtId="4" fontId="68" fillId="42" borderId="3" xfId="240" applyNumberFormat="1" applyFont="1" applyFill="1" applyBorder="1" applyAlignment="1" applyProtection="1">
      <alignment vertical="top"/>
      <protection locked="0"/>
    </xf>
    <xf numFmtId="0" fontId="2" fillId="42" borderId="15" xfId="240" quotePrefix="1" applyFont="1" applyFill="1" applyBorder="1" applyAlignment="1" applyProtection="1">
      <alignment horizontal="center" vertical="top"/>
      <protection locked="0"/>
    </xf>
    <xf numFmtId="0" fontId="5" fillId="42" borderId="16" xfId="240" applyFont="1" applyFill="1" applyBorder="1" applyAlignment="1" applyProtection="1">
      <alignment horizontal="left" vertical="top" indent="3"/>
      <protection locked="0"/>
    </xf>
    <xf numFmtId="4" fontId="2" fillId="42" borderId="12" xfId="240" applyNumberFormat="1" applyFont="1" applyFill="1" applyBorder="1" applyAlignment="1" applyProtection="1">
      <alignment vertical="top"/>
      <protection locked="0"/>
    </xf>
    <xf numFmtId="4" fontId="2" fillId="42" borderId="16" xfId="240" applyNumberFormat="1" applyFont="1" applyFill="1" applyBorder="1" applyAlignment="1" applyProtection="1">
      <alignment vertical="top"/>
      <protection locked="0"/>
    </xf>
    <xf numFmtId="4" fontId="2" fillId="42" borderId="13" xfId="240" applyNumberFormat="1" applyFont="1" applyFill="1" applyBorder="1" applyAlignment="1" applyProtection="1">
      <alignment vertical="top"/>
      <protection locked="0"/>
    </xf>
    <xf numFmtId="0" fontId="2" fillId="42" borderId="10" xfId="240" quotePrefix="1" applyFont="1" applyFill="1" applyBorder="1" applyAlignment="1" applyProtection="1">
      <alignment horizontal="center" vertical="top"/>
      <protection locked="0"/>
    </xf>
    <xf numFmtId="0" fontId="2" fillId="42" borderId="11" xfId="240" applyFont="1" applyFill="1" applyBorder="1" applyAlignment="1" applyProtection="1">
      <alignment vertical="top"/>
      <protection locked="0"/>
    </xf>
    <xf numFmtId="4" fontId="2" fillId="42" borderId="11" xfId="240" applyNumberFormat="1" applyFont="1" applyFill="1" applyBorder="1" applyAlignment="1" applyProtection="1">
      <alignment vertical="top"/>
      <protection locked="0"/>
    </xf>
    <xf numFmtId="4" fontId="2" fillId="42" borderId="9" xfId="240" applyNumberFormat="1" applyFont="1" applyFill="1" applyBorder="1" applyAlignment="1" applyProtection="1">
      <alignment vertical="top"/>
      <protection locked="0"/>
    </xf>
    <xf numFmtId="4" fontId="5" fillId="42" borderId="15" xfId="240" applyNumberFormat="1" applyFont="1" applyFill="1" applyBorder="1" applyAlignment="1" applyProtection="1">
      <alignment vertical="top"/>
      <protection locked="0"/>
    </xf>
    <xf numFmtId="4" fontId="5" fillId="42" borderId="16" xfId="240" applyNumberFormat="1" applyFont="1" applyFill="1" applyBorder="1" applyAlignment="1" applyProtection="1">
      <alignment vertical="top"/>
      <protection locked="0"/>
    </xf>
    <xf numFmtId="4" fontId="2" fillId="42" borderId="3" xfId="240" applyNumberFormat="1" applyFont="1" applyFill="1" applyBorder="1" applyAlignment="1" applyProtection="1">
      <alignment vertical="top"/>
      <protection locked="0"/>
    </xf>
    <xf numFmtId="0" fontId="5" fillId="42" borderId="17" xfId="240" applyFont="1" applyFill="1" applyBorder="1" applyAlignment="1">
      <alignment horizontal="center" vertical="center" wrapText="1"/>
    </xf>
    <xf numFmtId="0" fontId="5" fillId="42" borderId="12" xfId="240" applyFont="1" applyFill="1" applyBorder="1" applyAlignment="1">
      <alignment horizontal="center" vertical="center" wrapText="1"/>
    </xf>
    <xf numFmtId="0" fontId="5" fillId="42" borderId="15" xfId="240" applyFont="1" applyFill="1" applyBorder="1" applyAlignment="1">
      <alignment horizontal="center" vertical="center" wrapText="1"/>
    </xf>
    <xf numFmtId="0" fontId="5" fillId="42" borderId="17" xfId="240" quotePrefix="1" applyFont="1" applyFill="1" applyBorder="1" applyAlignment="1">
      <alignment horizontal="center" vertical="center" wrapText="1"/>
    </xf>
    <xf numFmtId="0" fontId="5" fillId="42" borderId="12" xfId="240" quotePrefix="1" applyFont="1" applyFill="1" applyBorder="1" applyAlignment="1">
      <alignment horizontal="center" vertical="center" wrapText="1"/>
    </xf>
    <xf numFmtId="0" fontId="5" fillId="42" borderId="6" xfId="240" applyFont="1" applyFill="1" applyBorder="1" applyAlignment="1" applyProtection="1">
      <alignment horizontal="left" vertical="top"/>
    </xf>
    <xf numFmtId="0" fontId="5" fillId="42" borderId="0" xfId="240" applyFont="1" applyFill="1" applyBorder="1" applyAlignment="1" applyProtection="1">
      <alignment horizontal="justify" vertical="top" wrapText="1"/>
    </xf>
    <xf numFmtId="4" fontId="5" fillId="42" borderId="13" xfId="240" applyNumberFormat="1" applyFont="1" applyFill="1" applyBorder="1" applyAlignment="1" applyProtection="1">
      <alignment vertical="top"/>
      <protection locked="0"/>
    </xf>
    <xf numFmtId="0" fontId="2" fillId="42" borderId="6" xfId="240" applyFont="1" applyFill="1" applyBorder="1" applyAlignment="1" applyProtection="1">
      <alignment horizontal="center" vertical="top"/>
    </xf>
    <xf numFmtId="0" fontId="2" fillId="42" borderId="0" xfId="240" applyFont="1" applyFill="1" applyBorder="1" applyAlignment="1" applyProtection="1">
      <alignment horizontal="left" vertical="top" wrapText="1"/>
    </xf>
    <xf numFmtId="4" fontId="2" fillId="42" borderId="14" xfId="240" applyNumberFormat="1" applyFont="1" applyFill="1" applyBorder="1" applyAlignment="1" applyProtection="1">
      <alignment vertical="top"/>
      <protection locked="0"/>
    </xf>
    <xf numFmtId="4" fontId="5" fillId="42" borderId="14" xfId="240" applyNumberFormat="1" applyFont="1" applyFill="1" applyBorder="1" applyAlignment="1" applyProtection="1">
      <alignment vertical="top"/>
      <protection locked="0"/>
    </xf>
    <xf numFmtId="0" fontId="5" fillId="42" borderId="6" xfId="240" applyFont="1" applyFill="1" applyBorder="1" applyAlignment="1" applyProtection="1">
      <alignment vertical="top"/>
    </xf>
    <xf numFmtId="0" fontId="5" fillId="42" borderId="0" xfId="240" applyFont="1" applyFill="1" applyBorder="1" applyAlignment="1" applyProtection="1">
      <alignment vertical="top"/>
    </xf>
    <xf numFmtId="0" fontId="5" fillId="42" borderId="6" xfId="242" applyFont="1" applyFill="1" applyBorder="1" applyAlignment="1" applyProtection="1">
      <alignment horizontal="center" vertical="top"/>
    </xf>
    <xf numFmtId="0" fontId="2" fillId="42" borderId="15" xfId="240" quotePrefix="1" applyFont="1" applyFill="1" applyBorder="1" applyAlignment="1" applyProtection="1">
      <alignment horizontal="center" vertical="top"/>
    </xf>
    <xf numFmtId="0" fontId="5" fillId="42" borderId="16" xfId="240" applyFont="1" applyFill="1" applyBorder="1" applyAlignment="1" applyProtection="1">
      <alignment horizontal="center" vertical="top" wrapText="1"/>
    </xf>
    <xf numFmtId="0" fontId="68" fillId="42" borderId="0" xfId="240" applyFont="1" applyFill="1" applyBorder="1" applyAlignment="1" applyProtection="1">
      <alignment vertical="top"/>
      <protection locked="0"/>
    </xf>
    <xf numFmtId="0" fontId="14" fillId="42" borderId="8" xfId="0" applyFont="1" applyFill="1" applyBorder="1"/>
    <xf numFmtId="43" fontId="4" fillId="42" borderId="0" xfId="408" applyFont="1" applyFill="1" applyBorder="1" applyProtection="1"/>
    <xf numFmtId="43" fontId="4" fillId="42" borderId="0" xfId="408" applyFont="1" applyFill="1" applyBorder="1" applyAlignment="1" applyProtection="1">
      <alignment vertical="top"/>
    </xf>
    <xf numFmtId="4" fontId="88" fillId="0" borderId="0" xfId="0" applyNumberFormat="1" applyFont="1"/>
    <xf numFmtId="0" fontId="88" fillId="0" borderId="0" xfId="0" applyFont="1"/>
    <xf numFmtId="43" fontId="88" fillId="0" borderId="0" xfId="0" applyNumberFormat="1" applyFont="1"/>
    <xf numFmtId="43" fontId="58" fillId="42" borderId="0" xfId="135" applyFont="1" applyFill="1"/>
    <xf numFmtId="0" fontId="9" fillId="42" borderId="0" xfId="0" applyFont="1" applyFill="1" applyBorder="1" applyAlignment="1"/>
    <xf numFmtId="4" fontId="0" fillId="42" borderId="0" xfId="0" applyNumberFormat="1" applyFill="1"/>
    <xf numFmtId="0" fontId="0" fillId="42" borderId="0" xfId="0" applyFont="1" applyFill="1" applyProtection="1">
      <protection locked="0"/>
    </xf>
    <xf numFmtId="0" fontId="9" fillId="4" borderId="6" xfId="0" applyFont="1" applyFill="1" applyBorder="1" applyAlignment="1">
      <alignment vertical="top" wrapText="1"/>
    </xf>
    <xf numFmtId="0" fontId="13" fillId="4" borderId="6" xfId="0" applyFont="1" applyFill="1" applyBorder="1" applyAlignment="1">
      <alignment vertical="top" wrapText="1"/>
    </xf>
    <xf numFmtId="0" fontId="4" fillId="4" borderId="6" xfId="0" applyFont="1" applyFill="1" applyBorder="1" applyAlignment="1">
      <alignment vertical="top" wrapText="1"/>
    </xf>
    <xf numFmtId="177" fontId="88" fillId="4" borderId="0" xfId="0" applyNumberFormat="1" applyFont="1" applyFill="1" applyBorder="1" applyAlignment="1">
      <alignment vertical="top"/>
    </xf>
    <xf numFmtId="0" fontId="88" fillId="4" borderId="0" xfId="0" applyFont="1" applyFill="1" applyBorder="1" applyAlignment="1">
      <alignment vertical="top"/>
    </xf>
    <xf numFmtId="0" fontId="34" fillId="3" borderId="11" xfId="214" applyFont="1" applyFill="1" applyBorder="1" applyAlignment="1">
      <alignment horizontal="center" vertical="center" wrapText="1"/>
    </xf>
    <xf numFmtId="0" fontId="34" fillId="3" borderId="8" xfId="214" applyFont="1" applyFill="1" applyBorder="1" applyAlignment="1">
      <alignment horizontal="center" vertical="center" wrapText="1"/>
    </xf>
    <xf numFmtId="0" fontId="35" fillId="4" borderId="0" xfId="0" applyFont="1" applyFill="1" applyBorder="1" applyAlignment="1">
      <alignment vertical="top"/>
    </xf>
    <xf numFmtId="0" fontId="5" fillId="6" borderId="16" xfId="242" applyFont="1" applyFill="1" applyBorder="1" applyAlignment="1" applyProtection="1">
      <alignment vertical="center" wrapText="1"/>
      <protection locked="0"/>
    </xf>
    <xf numFmtId="0" fontId="9" fillId="4" borderId="6" xfId="1" applyNumberFormat="1" applyFont="1" applyFill="1" applyBorder="1" applyAlignment="1">
      <alignment vertical="top"/>
    </xf>
    <xf numFmtId="0" fontId="9" fillId="4" borderId="0" xfId="1" applyNumberFormat="1" applyFont="1" applyFill="1" applyBorder="1" applyAlignment="1">
      <alignment vertical="top"/>
    </xf>
    <xf numFmtId="0" fontId="9" fillId="4" borderId="5" xfId="1" applyNumberFormat="1" applyFont="1" applyFill="1" applyBorder="1" applyAlignment="1">
      <alignment vertical="top"/>
    </xf>
    <xf numFmtId="0" fontId="9" fillId="4" borderId="5" xfId="1" applyNumberFormat="1" applyFont="1" applyFill="1" applyBorder="1" applyAlignment="1">
      <alignment vertical="center"/>
    </xf>
    <xf numFmtId="0" fontId="31" fillId="4" borderId="4" xfId="0" applyFont="1" applyFill="1" applyBorder="1" applyAlignment="1">
      <alignment vertical="top"/>
    </xf>
    <xf numFmtId="0" fontId="31" fillId="4" borderId="6" xfId="0" applyFont="1" applyFill="1" applyBorder="1" applyAlignment="1">
      <alignment horizontal="left" vertical="top"/>
    </xf>
    <xf numFmtId="43" fontId="15" fillId="42" borderId="0" xfId="82" applyFont="1" applyFill="1" applyBorder="1" applyAlignment="1">
      <alignment horizontal="center" vertical="center"/>
    </xf>
    <xf numFmtId="0" fontId="14" fillId="42" borderId="0" xfId="0" applyFont="1" applyFill="1" applyAlignment="1">
      <alignment vertical="center"/>
    </xf>
    <xf numFmtId="0" fontId="68" fillId="0" borderId="3" xfId="0" applyFont="1" applyBorder="1" applyAlignment="1">
      <alignment horizontal="justify" vertical="center" wrapText="1"/>
    </xf>
    <xf numFmtId="168" fontId="40" fillId="0" borderId="3" xfId="0" applyNumberFormat="1" applyFont="1" applyFill="1" applyBorder="1"/>
    <xf numFmtId="168" fontId="40" fillId="0" borderId="0" xfId="0" applyNumberFormat="1" applyFont="1" applyFill="1" applyBorder="1"/>
    <xf numFmtId="49" fontId="4" fillId="4" borderId="13" xfId="0" applyNumberFormat="1" applyFont="1" applyFill="1" applyBorder="1" applyAlignment="1">
      <alignment horizontal="left"/>
    </xf>
    <xf numFmtId="0" fontId="89" fillId="0" borderId="14" xfId="0" applyFont="1" applyBorder="1" applyAlignment="1">
      <alignment horizontal="justify" vertical="center" wrapText="1"/>
    </xf>
    <xf numFmtId="0" fontId="90" fillId="0" borderId="14" xfId="0" applyFont="1" applyBorder="1" applyAlignment="1">
      <alignment horizontal="justify" vertical="center" wrapText="1"/>
    </xf>
    <xf numFmtId="0" fontId="68" fillId="0" borderId="14" xfId="0" applyFont="1" applyBorder="1" applyAlignment="1">
      <alignment horizontal="justify" vertical="center" wrapText="1"/>
    </xf>
    <xf numFmtId="168" fontId="40" fillId="0" borderId="11" xfId="0" applyNumberFormat="1" applyFont="1" applyFill="1" applyBorder="1"/>
    <xf numFmtId="168" fontId="40" fillId="0" borderId="8" xfId="0" applyNumberFormat="1" applyFont="1" applyFill="1" applyBorder="1"/>
    <xf numFmtId="4" fontId="14" fillId="0" borderId="17" xfId="0" applyNumberFormat="1" applyFont="1" applyFill="1" applyBorder="1" applyAlignment="1">
      <alignment horizontal="center" vertical="center"/>
    </xf>
    <xf numFmtId="0" fontId="40" fillId="0" borderId="3" xfId="0" applyFont="1" applyFill="1" applyBorder="1" applyAlignment="1">
      <alignment horizontal="center" vertical="center"/>
    </xf>
    <xf numFmtId="43" fontId="9" fillId="3" borderId="17" xfId="82" applyFont="1" applyFill="1" applyBorder="1" applyAlignment="1">
      <alignment horizontal="center" vertical="center"/>
    </xf>
    <xf numFmtId="0" fontId="14" fillId="0" borderId="14" xfId="0" applyFont="1" applyFill="1" applyBorder="1"/>
    <xf numFmtId="0" fontId="40" fillId="0" borderId="14" xfId="0" applyFont="1" applyFill="1" applyBorder="1" applyAlignment="1">
      <alignment horizontal="center" vertical="center"/>
    </xf>
    <xf numFmtId="0" fontId="14" fillId="0" borderId="13" xfId="0" applyFont="1" applyFill="1" applyBorder="1"/>
    <xf numFmtId="4" fontId="40" fillId="0" borderId="3" xfId="0" applyNumberFormat="1" applyFont="1" applyFill="1" applyBorder="1" applyAlignment="1">
      <alignment horizontal="center" vertical="center"/>
    </xf>
    <xf numFmtId="4" fontId="40" fillId="0" borderId="17" xfId="0" applyNumberFormat="1" applyFont="1" applyFill="1" applyBorder="1" applyAlignment="1">
      <alignment horizontal="right" vertical="center"/>
    </xf>
    <xf numFmtId="0" fontId="14" fillId="0" borderId="13" xfId="0" applyFont="1" applyBorder="1"/>
    <xf numFmtId="172" fontId="40" fillId="0" borderId="3" xfId="0" applyNumberFormat="1" applyFont="1" applyBorder="1" applyAlignment="1">
      <alignment horizontal="center" vertical="center"/>
    </xf>
    <xf numFmtId="0" fontId="40" fillId="0" borderId="6" xfId="0" applyFont="1" applyBorder="1" applyAlignment="1">
      <alignment horizontal="left" vertical="center"/>
    </xf>
    <xf numFmtId="0" fontId="40" fillId="0" borderId="5" xfId="0" applyFont="1" applyBorder="1" applyAlignment="1">
      <alignment horizontal="left" vertical="center"/>
    </xf>
    <xf numFmtId="172" fontId="15" fillId="0" borderId="17" xfId="82" applyNumberFormat="1" applyFont="1" applyBorder="1" applyAlignment="1">
      <alignment horizontal="center" vertical="center"/>
    </xf>
    <xf numFmtId="172" fontId="40" fillId="0" borderId="14" xfId="0" applyNumberFormat="1" applyFont="1" applyBorder="1" applyAlignment="1">
      <alignment horizontal="center" vertical="center"/>
    </xf>
    <xf numFmtId="172" fontId="14" fillId="0" borderId="13" xfId="0" applyNumberFormat="1" applyFont="1" applyBorder="1"/>
    <xf numFmtId="172" fontId="40" fillId="42" borderId="3" xfId="0" applyNumberFormat="1" applyFont="1" applyFill="1" applyBorder="1" applyAlignment="1">
      <alignment horizontal="center" vertical="center"/>
    </xf>
    <xf numFmtId="0" fontId="5" fillId="6" borderId="6" xfId="242" applyFont="1" applyFill="1" applyBorder="1" applyAlignment="1" applyProtection="1">
      <alignment horizontal="center" vertical="center" wrapText="1"/>
      <protection locked="0"/>
    </xf>
    <xf numFmtId="0" fontId="5" fillId="6" borderId="0" xfId="242" applyFont="1" applyFill="1" applyBorder="1" applyAlignment="1" applyProtection="1">
      <alignment horizontal="center" vertical="center" wrapText="1"/>
      <protection locked="0"/>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0" xfId="0" applyFont="1" applyFill="1" applyBorder="1" applyAlignment="1">
      <alignment horizontal="justify" vertical="top" wrapText="1"/>
    </xf>
    <xf numFmtId="0" fontId="4" fillId="4" borderId="0" xfId="0" applyFont="1" applyFill="1" applyBorder="1" applyAlignment="1" applyProtection="1">
      <alignment horizontal="center" vertical="top" wrapText="1"/>
      <protection locked="0"/>
    </xf>
    <xf numFmtId="0" fontId="44" fillId="0" borderId="11" xfId="0" applyFont="1" applyBorder="1" applyAlignment="1">
      <alignment horizontal="center"/>
    </xf>
    <xf numFmtId="0" fontId="44" fillId="0" borderId="0" xfId="0" applyFont="1" applyAlignment="1">
      <alignment horizontal="center"/>
    </xf>
    <xf numFmtId="0" fontId="31" fillId="4" borderId="11" xfId="0" applyFont="1" applyFill="1" applyBorder="1" applyAlignment="1" applyProtection="1">
      <alignment horizontal="center"/>
      <protection locked="0"/>
    </xf>
    <xf numFmtId="0" fontId="13" fillId="4" borderId="0" xfId="0" applyFont="1" applyFill="1" applyBorder="1" applyAlignment="1">
      <alignment horizontal="left" vertical="top" wrapText="1"/>
    </xf>
    <xf numFmtId="0" fontId="4"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2" fillId="4" borderId="0" xfId="0" applyFont="1" applyFill="1" applyBorder="1" applyAlignment="1">
      <alignment horizontal="left" vertical="top"/>
    </xf>
    <xf numFmtId="0" fontId="32" fillId="4" borderId="0" xfId="0" applyFont="1" applyFill="1" applyBorder="1" applyAlignment="1">
      <alignment horizontal="center" vertical="center" wrapText="1"/>
    </xf>
    <xf numFmtId="0" fontId="32" fillId="3" borderId="10" xfId="214" applyFont="1" applyFill="1" applyBorder="1" applyAlignment="1">
      <alignment horizontal="center" vertical="center"/>
    </xf>
    <xf numFmtId="0" fontId="32" fillId="3" borderId="6" xfId="214" applyFont="1" applyFill="1" applyBorder="1" applyAlignment="1">
      <alignment horizontal="center" vertical="center"/>
    </xf>
    <xf numFmtId="0" fontId="9" fillId="3" borderId="10" xfId="214" applyFont="1" applyFill="1" applyBorder="1" applyAlignment="1">
      <alignment horizontal="center" vertical="center"/>
    </xf>
    <xf numFmtId="0" fontId="9" fillId="3" borderId="11" xfId="214" applyFont="1" applyFill="1" applyBorder="1" applyAlignment="1">
      <alignment horizontal="center" vertical="center"/>
    </xf>
    <xf numFmtId="0" fontId="9" fillId="3" borderId="6" xfId="214" applyFont="1" applyFill="1" applyBorder="1" applyAlignment="1">
      <alignment horizontal="center" vertical="center"/>
    </xf>
    <xf numFmtId="0" fontId="9" fillId="3" borderId="0" xfId="214" applyFont="1" applyFill="1" applyBorder="1" applyAlignment="1">
      <alignment horizontal="center" vertical="center"/>
    </xf>
    <xf numFmtId="0" fontId="9" fillId="3" borderId="11" xfId="214" applyFont="1" applyFill="1" applyBorder="1" applyAlignment="1">
      <alignment horizontal="right" vertical="top"/>
    </xf>
    <xf numFmtId="0" fontId="9" fillId="3" borderId="0" xfId="214" applyFont="1" applyFill="1" applyBorder="1" applyAlignment="1">
      <alignment horizontal="right" vertical="top"/>
    </xf>
    <xf numFmtId="0" fontId="9" fillId="4" borderId="6" xfId="0" applyFont="1" applyFill="1" applyBorder="1" applyAlignment="1">
      <alignment horizontal="left" vertical="top" wrapText="1"/>
    </xf>
    <xf numFmtId="0" fontId="9" fillId="4" borderId="0" xfId="0" applyFont="1" applyFill="1" applyBorder="1" applyAlignment="1">
      <alignment horizontal="left" vertical="top" wrapText="1"/>
    </xf>
    <xf numFmtId="0" fontId="13" fillId="4" borderId="6" xfId="0" applyFont="1" applyFill="1" applyBorder="1" applyAlignment="1">
      <alignment horizontal="left" vertical="top" wrapText="1"/>
    </xf>
    <xf numFmtId="0" fontId="5" fillId="6" borderId="15" xfId="242" applyFont="1" applyFill="1" applyBorder="1" applyAlignment="1" applyProtection="1">
      <alignment horizontal="center" vertical="center" wrapText="1"/>
      <protection locked="0"/>
    </xf>
    <xf numFmtId="0" fontId="5" fillId="6" borderId="16" xfId="242" applyFont="1" applyFill="1" applyBorder="1" applyAlignment="1" applyProtection="1">
      <alignment horizontal="center" vertical="center" wrapText="1"/>
      <protection locked="0"/>
    </xf>
    <xf numFmtId="0" fontId="5" fillId="6" borderId="17" xfId="242" applyFont="1" applyFill="1" applyBorder="1" applyAlignment="1" applyProtection="1">
      <alignment horizontal="center" vertical="center" wrapText="1"/>
      <protection locked="0"/>
    </xf>
    <xf numFmtId="0" fontId="5" fillId="6" borderId="15" xfId="242" applyFont="1" applyFill="1" applyBorder="1" applyAlignment="1">
      <alignment horizontal="center" vertical="center" wrapText="1"/>
    </xf>
    <xf numFmtId="0" fontId="5" fillId="6" borderId="16" xfId="242" applyFont="1" applyFill="1" applyBorder="1" applyAlignment="1">
      <alignment horizontal="center" vertical="center" wrapText="1"/>
    </xf>
    <xf numFmtId="0" fontId="5" fillId="6" borderId="5" xfId="242" applyFont="1" applyFill="1" applyBorder="1" applyAlignment="1" applyProtection="1">
      <alignment horizontal="center" vertical="center" wrapText="1"/>
      <protection locked="0"/>
    </xf>
    <xf numFmtId="0" fontId="2" fillId="3" borderId="0" xfId="0" applyFont="1" applyFill="1" applyBorder="1" applyAlignment="1">
      <alignment horizontal="left" vertical="top" wrapText="1"/>
    </xf>
    <xf numFmtId="0" fontId="2" fillId="3" borderId="0" xfId="0" applyFont="1" applyFill="1" applyBorder="1" applyAlignment="1">
      <alignment horizontal="center" vertical="center" wrapText="1"/>
    </xf>
    <xf numFmtId="0" fontId="7" fillId="3" borderId="2" xfId="0" applyFont="1" applyFill="1" applyBorder="1" applyAlignment="1">
      <alignment horizontal="left" vertical="top" wrapText="1"/>
    </xf>
    <xf numFmtId="0" fontId="27" fillId="3" borderId="0" xfId="0" applyFont="1" applyFill="1" applyBorder="1" applyAlignment="1">
      <alignment horizontal="center" vertical="center" wrapText="1"/>
    </xf>
    <xf numFmtId="0" fontId="5"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3" fillId="3" borderId="0" xfId="0" applyFont="1" applyFill="1" applyBorder="1" applyAlignment="1">
      <alignment horizontal="right" vertical="distributed" wrapText="1"/>
    </xf>
    <xf numFmtId="0" fontId="3" fillId="2" borderId="50" xfId="214" applyFont="1" applyFill="1" applyBorder="1" applyAlignment="1">
      <alignment horizontal="center" vertical="center"/>
    </xf>
    <xf numFmtId="0" fontId="3" fillId="2" borderId="51" xfId="214" applyFont="1" applyFill="1" applyBorder="1" applyAlignment="1">
      <alignment horizontal="center" vertical="center"/>
    </xf>
    <xf numFmtId="0" fontId="3" fillId="2" borderId="0" xfId="0" applyFont="1" applyFill="1" applyBorder="1" applyAlignment="1">
      <alignment horizontal="center"/>
    </xf>
    <xf numFmtId="0" fontId="7" fillId="3" borderId="49"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31" fillId="0" borderId="0" xfId="0" applyFont="1" applyBorder="1" applyAlignment="1">
      <alignment horizontal="center"/>
    </xf>
    <xf numFmtId="0" fontId="33" fillId="4" borderId="6" xfId="0" applyFont="1" applyFill="1" applyBorder="1" applyAlignment="1">
      <alignment horizontal="left" vertical="top"/>
    </xf>
    <xf numFmtId="0" fontId="33" fillId="4" borderId="0" xfId="0" applyFont="1" applyFill="1" applyBorder="1" applyAlignment="1">
      <alignment horizontal="left" vertical="top"/>
    </xf>
    <xf numFmtId="0" fontId="31" fillId="4" borderId="6" xfId="0" applyFont="1" applyFill="1" applyBorder="1" applyAlignment="1">
      <alignment horizontal="left" vertical="top"/>
    </xf>
    <xf numFmtId="0" fontId="31" fillId="4" borderId="0" xfId="0" applyFont="1" applyFill="1" applyBorder="1" applyAlignment="1">
      <alignment horizontal="left" vertical="top"/>
    </xf>
    <xf numFmtId="0" fontId="9" fillId="3" borderId="10" xfId="214" applyFont="1" applyFill="1" applyBorder="1" applyAlignment="1">
      <alignment horizontal="center" vertical="center" wrapText="1"/>
    </xf>
    <xf numFmtId="0" fontId="9" fillId="3" borderId="11" xfId="214" applyFont="1" applyFill="1" applyBorder="1" applyAlignment="1">
      <alignment horizontal="center" vertical="center" wrapText="1"/>
    </xf>
    <xf numFmtId="0" fontId="9" fillId="3" borderId="7" xfId="214" applyFont="1" applyFill="1" applyBorder="1" applyAlignment="1">
      <alignment horizontal="center" vertical="center" wrapText="1"/>
    </xf>
    <xf numFmtId="0" fontId="9" fillId="3" borderId="8" xfId="214" applyFont="1" applyFill="1" applyBorder="1" applyAlignment="1">
      <alignment horizontal="center" vertical="center" wrapText="1"/>
    </xf>
    <xf numFmtId="0" fontId="31" fillId="0" borderId="0" xfId="0" applyFont="1" applyAlignment="1">
      <alignment horizontal="center"/>
    </xf>
    <xf numFmtId="0" fontId="2" fillId="4" borderId="0" xfId="0" applyFont="1" applyFill="1" applyBorder="1" applyAlignment="1">
      <alignment horizontal="left" vertical="top" wrapText="1"/>
    </xf>
    <xf numFmtId="0" fontId="4" fillId="4" borderId="8" xfId="0" applyFont="1" applyFill="1" applyBorder="1" applyAlignment="1" applyProtection="1">
      <alignment horizontal="center" vertical="top"/>
      <protection locked="0"/>
    </xf>
    <xf numFmtId="0" fontId="5" fillId="6" borderId="8" xfId="242" applyFont="1" applyFill="1" applyBorder="1" applyAlignment="1" applyProtection="1">
      <alignment horizontal="center" vertical="center" wrapText="1"/>
      <protection locked="0"/>
    </xf>
    <xf numFmtId="0" fontId="9" fillId="4" borderId="0" xfId="1" applyNumberFormat="1" applyFont="1" applyFill="1" applyBorder="1" applyAlignment="1" applyProtection="1">
      <alignment horizontal="center" vertical="top"/>
    </xf>
    <xf numFmtId="0" fontId="9" fillId="4" borderId="5" xfId="1" applyNumberFormat="1" applyFont="1" applyFill="1" applyBorder="1" applyAlignment="1" applyProtection="1">
      <alignment horizontal="center" vertical="top"/>
    </xf>
    <xf numFmtId="0" fontId="9" fillId="6" borderId="16" xfId="214" applyFont="1" applyFill="1" applyBorder="1" applyAlignment="1" applyProtection="1">
      <alignment horizontal="center" vertical="center"/>
    </xf>
    <xf numFmtId="0" fontId="9" fillId="4" borderId="0" xfId="1" applyNumberFormat="1" applyFont="1" applyFill="1" applyBorder="1" applyAlignment="1" applyProtection="1">
      <alignment horizontal="center" vertical="center"/>
    </xf>
    <xf numFmtId="0" fontId="9" fillId="4" borderId="5" xfId="1" applyNumberFormat="1" applyFont="1" applyFill="1" applyBorder="1" applyAlignment="1" applyProtection="1">
      <alignment horizontal="center" vertical="center"/>
    </xf>
    <xf numFmtId="0" fontId="13" fillId="4" borderId="0" xfId="0" applyFont="1" applyFill="1" applyBorder="1" applyAlignment="1" applyProtection="1">
      <alignment horizontal="left" vertical="top"/>
    </xf>
    <xf numFmtId="0" fontId="9" fillId="4" borderId="0" xfId="0" applyFont="1" applyFill="1" applyBorder="1" applyAlignment="1" applyProtection="1">
      <alignment horizontal="left" vertical="top"/>
    </xf>
    <xf numFmtId="0" fontId="9" fillId="4" borderId="0" xfId="0" applyFont="1" applyFill="1" applyBorder="1" applyAlignment="1" applyProtection="1">
      <alignment horizontal="center" vertical="top"/>
    </xf>
    <xf numFmtId="0" fontId="4" fillId="4" borderId="0" xfId="0" applyFont="1" applyFill="1" applyBorder="1" applyAlignment="1" applyProtection="1">
      <alignment horizontal="left" vertical="top"/>
    </xf>
    <xf numFmtId="0" fontId="13" fillId="4" borderId="8" xfId="0" applyFont="1" applyFill="1" applyBorder="1" applyAlignment="1" applyProtection="1">
      <alignment horizontal="left" vertical="top"/>
    </xf>
    <xf numFmtId="0" fontId="2" fillId="4" borderId="0" xfId="0" applyFont="1" applyFill="1" applyBorder="1" applyAlignment="1" applyProtection="1">
      <alignment horizontal="left" vertical="top"/>
    </xf>
    <xf numFmtId="0" fontId="33" fillId="3" borderId="16" xfId="0" applyFont="1" applyFill="1" applyBorder="1" applyAlignment="1">
      <alignment horizontal="center"/>
    </xf>
    <xf numFmtId="0" fontId="33" fillId="3" borderId="17" xfId="0" applyFont="1" applyFill="1" applyBorder="1" applyAlignment="1">
      <alignment horizontal="center"/>
    </xf>
    <xf numFmtId="0" fontId="31" fillId="3" borderId="0" xfId="0" applyFont="1" applyFill="1" applyAlignment="1">
      <alignment horizontal="center"/>
    </xf>
    <xf numFmtId="0" fontId="9" fillId="3" borderId="0" xfId="0" applyFont="1" applyFill="1" applyBorder="1" applyAlignment="1">
      <alignment horizontal="center" vertical="center"/>
    </xf>
    <xf numFmtId="0" fontId="52" fillId="0" borderId="0" xfId="0" applyFont="1" applyBorder="1" applyAlignment="1">
      <alignment horizontal="center"/>
    </xf>
    <xf numFmtId="0" fontId="39" fillId="0" borderId="0" xfId="0" applyFont="1" applyAlignment="1">
      <alignment horizontal="center" wrapText="1"/>
    </xf>
    <xf numFmtId="49" fontId="9" fillId="3" borderId="15" xfId="0" applyNumberFormat="1" applyFont="1" applyFill="1" applyBorder="1" applyAlignment="1">
      <alignment horizontal="center" vertical="center"/>
    </xf>
    <xf numFmtId="49" fontId="9" fillId="3" borderId="17" xfId="0" applyNumberFormat="1" applyFont="1" applyFill="1" applyBorder="1" applyAlignment="1">
      <alignment horizontal="center" vertical="center"/>
    </xf>
    <xf numFmtId="0" fontId="31" fillId="3" borderId="15" xfId="0" applyFont="1" applyFill="1" applyBorder="1" applyAlignment="1">
      <alignment horizontal="center"/>
    </xf>
    <xf numFmtId="0" fontId="31" fillId="3" borderId="17" xfId="0" applyFont="1" applyFill="1" applyBorder="1" applyAlignment="1">
      <alignment horizontal="center"/>
    </xf>
    <xf numFmtId="49" fontId="9" fillId="3" borderId="16" xfId="0" applyNumberFormat="1" applyFont="1" applyFill="1" applyBorder="1" applyAlignment="1">
      <alignment horizontal="center" vertical="center"/>
    </xf>
    <xf numFmtId="0" fontId="9" fillId="4" borderId="0" xfId="0" applyFont="1" applyFill="1" applyBorder="1" applyAlignment="1">
      <alignment horizontal="center" wrapText="1"/>
    </xf>
    <xf numFmtId="0" fontId="9" fillId="4" borderId="8" xfId="0" applyFont="1" applyFill="1" applyBorder="1" applyAlignment="1">
      <alignment horizontal="center" wrapText="1"/>
    </xf>
    <xf numFmtId="0" fontId="45" fillId="0" borderId="15" xfId="0" applyFont="1" applyBorder="1" applyAlignment="1">
      <alignment horizontal="left" vertical="center"/>
    </xf>
    <xf numFmtId="0" fontId="45" fillId="0" borderId="17" xfId="0" applyFont="1" applyBorder="1" applyAlignment="1">
      <alignment horizontal="left" vertical="center"/>
    </xf>
    <xf numFmtId="0" fontId="45" fillId="0" borderId="12" xfId="0" applyFont="1" applyBorder="1" applyAlignment="1">
      <alignment horizontal="left" vertical="center" wrapText="1"/>
    </xf>
    <xf numFmtId="0" fontId="43" fillId="0" borderId="12" xfId="0" applyFont="1" applyBorder="1" applyAlignment="1">
      <alignment vertical="center"/>
    </xf>
    <xf numFmtId="0" fontId="43" fillId="3" borderId="10"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6"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5" xfId="0" applyFont="1" applyFill="1" applyBorder="1" applyAlignment="1">
      <alignment horizontal="center" vertical="center"/>
    </xf>
    <xf numFmtId="0" fontId="43" fillId="3" borderId="15" xfId="0" applyFont="1" applyFill="1" applyBorder="1" applyAlignment="1">
      <alignment vertical="center"/>
    </xf>
    <xf numFmtId="0" fontId="43" fillId="3" borderId="17" xfId="0" applyFont="1" applyFill="1" applyBorder="1" applyAlignment="1">
      <alignment vertical="center"/>
    </xf>
    <xf numFmtId="0" fontId="31" fillId="4" borderId="0" xfId="0" applyFont="1" applyFill="1" applyBorder="1" applyAlignment="1"/>
    <xf numFmtId="0" fontId="30" fillId="0" borderId="0" xfId="0" applyFont="1" applyBorder="1" applyAlignment="1">
      <alignment horizontal="center"/>
    </xf>
    <xf numFmtId="0" fontId="31" fillId="0" borderId="11" xfId="0" applyFont="1" applyBorder="1" applyAlignment="1">
      <alignment horizontal="center"/>
    </xf>
    <xf numFmtId="0" fontId="43" fillId="3" borderId="7"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4" xfId="0" applyFont="1" applyFill="1" applyBorder="1" applyAlignment="1">
      <alignment horizontal="center" vertical="center"/>
    </xf>
    <xf numFmtId="0" fontId="43" fillId="0" borderId="12" xfId="0" applyFont="1" applyBorder="1" applyAlignment="1">
      <alignment vertical="center" wrapText="1"/>
    </xf>
    <xf numFmtId="0" fontId="45" fillId="0" borderId="15" xfId="0" applyFont="1" applyBorder="1" applyAlignment="1">
      <alignment vertical="center"/>
    </xf>
    <xf numFmtId="0" fontId="45" fillId="0" borderId="17" xfId="0" applyFont="1" applyBorder="1" applyAlignment="1">
      <alignment vertical="center"/>
    </xf>
    <xf numFmtId="0" fontId="43" fillId="3" borderId="12" xfId="0" applyFont="1" applyFill="1" applyBorder="1" applyAlignment="1">
      <alignment vertical="center"/>
    </xf>
    <xf numFmtId="0" fontId="45" fillId="0" borderId="15" xfId="0" applyFont="1" applyBorder="1" applyAlignment="1">
      <alignment horizontal="left" vertical="center" wrapText="1"/>
    </xf>
    <xf numFmtId="0" fontId="45" fillId="0" borderId="17" xfId="0" applyFont="1" applyBorder="1" applyAlignment="1">
      <alignment horizontal="left" vertical="center" wrapText="1"/>
    </xf>
    <xf numFmtId="0" fontId="14" fillId="3" borderId="15" xfId="0" applyFont="1" applyFill="1" applyBorder="1" applyAlignment="1">
      <alignment horizontal="center"/>
    </xf>
    <xf numFmtId="0" fontId="14" fillId="3" borderId="17" xfId="0" applyFont="1" applyFill="1" applyBorder="1" applyAlignment="1">
      <alignment horizontal="center"/>
    </xf>
    <xf numFmtId="0" fontId="14" fillId="4" borderId="10" xfId="0" applyFont="1" applyFill="1" applyBorder="1" applyAlignment="1"/>
    <xf numFmtId="0" fontId="14" fillId="4" borderId="9" xfId="0" applyFont="1" applyFill="1" applyBorder="1" applyAlignment="1"/>
    <xf numFmtId="0" fontId="14" fillId="3" borderId="7" xfId="0" applyFont="1" applyFill="1" applyBorder="1" applyAlignment="1">
      <alignment horizontal="center"/>
    </xf>
    <xf numFmtId="0" fontId="14" fillId="3" borderId="4" xfId="0" applyFont="1" applyFill="1" applyBorder="1" applyAlignment="1">
      <alignment horizontal="center"/>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5" xfId="0" applyFont="1" applyFill="1" applyBorder="1" applyAlignment="1">
      <alignment vertical="center"/>
    </xf>
    <xf numFmtId="0" fontId="15" fillId="3" borderId="17" xfId="0" applyFont="1" applyFill="1" applyBorder="1" applyAlignment="1">
      <alignment vertical="center"/>
    </xf>
    <xf numFmtId="0" fontId="40" fillId="0" borderId="7" xfId="0" applyFont="1" applyBorder="1" applyAlignment="1">
      <alignment vertical="center"/>
    </xf>
    <xf numFmtId="0" fontId="40" fillId="0" borderId="4" xfId="0" applyFont="1" applyBorder="1" applyAlignment="1">
      <alignment vertical="center"/>
    </xf>
    <xf numFmtId="0" fontId="15" fillId="0" borderId="6" xfId="0" applyFont="1" applyBorder="1" applyAlignment="1">
      <alignment vertical="center" wrapText="1"/>
    </xf>
    <xf numFmtId="0" fontId="15" fillId="0" borderId="5" xfId="0" applyFont="1" applyBorder="1" applyAlignment="1">
      <alignment vertical="center" wrapText="1"/>
    </xf>
    <xf numFmtId="0" fontId="40" fillId="0" borderId="6" xfId="0" applyFont="1" applyBorder="1" applyAlignment="1">
      <alignment horizontal="left" vertical="center" wrapText="1"/>
    </xf>
    <xf numFmtId="0" fontId="40" fillId="0" borderId="5" xfId="0" applyFont="1" applyBorder="1" applyAlignment="1">
      <alignment horizontal="left" vertical="center" wrapText="1"/>
    </xf>
    <xf numFmtId="0" fontId="40" fillId="0" borderId="7" xfId="0" applyFont="1" applyBorder="1" applyAlignment="1">
      <alignment horizontal="left" vertical="center" wrapText="1"/>
    </xf>
    <xf numFmtId="0" fontId="40" fillId="0" borderId="4" xfId="0" applyFont="1" applyBorder="1" applyAlignment="1">
      <alignment horizontal="left" vertical="center" wrapText="1"/>
    </xf>
    <xf numFmtId="0" fontId="15" fillId="0" borderId="10"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xf>
    <xf numFmtId="0" fontId="15" fillId="0" borderId="9" xfId="0" applyFont="1" applyBorder="1" applyAlignment="1">
      <alignment vertical="center"/>
    </xf>
    <xf numFmtId="0" fontId="14" fillId="4" borderId="16" xfId="0" applyFont="1" applyFill="1" applyBorder="1" applyAlignment="1"/>
    <xf numFmtId="0" fontId="40" fillId="0" borderId="7" xfId="0" applyFont="1" applyBorder="1" applyAlignment="1">
      <alignment horizontal="left" vertical="center"/>
    </xf>
    <xf numFmtId="0" fontId="40" fillId="0" borderId="4" xfId="0" applyFont="1" applyBorder="1" applyAlignment="1">
      <alignment horizontal="left" vertical="center"/>
    </xf>
    <xf numFmtId="0" fontId="31" fillId="4" borderId="26" xfId="0" applyFont="1" applyFill="1" applyBorder="1" applyAlignment="1">
      <alignment horizontal="left" vertical="top" wrapText="1" indent="1"/>
    </xf>
    <xf numFmtId="0" fontId="31" fillId="4" borderId="27" xfId="0" applyFont="1" applyFill="1" applyBorder="1" applyAlignment="1">
      <alignment horizontal="left" vertical="top" wrapText="1" indent="1"/>
    </xf>
    <xf numFmtId="0" fontId="31" fillId="4" borderId="24" xfId="0" applyFont="1" applyFill="1" applyBorder="1" applyAlignment="1">
      <alignment horizontal="left" vertical="center" wrapText="1"/>
    </xf>
    <xf numFmtId="0" fontId="31" fillId="4" borderId="22" xfId="0" applyFont="1" applyFill="1" applyBorder="1" applyAlignment="1">
      <alignment horizontal="left" vertical="center" wrapText="1"/>
    </xf>
    <xf numFmtId="0" fontId="9" fillId="6" borderId="53" xfId="0" applyFont="1" applyFill="1" applyBorder="1" applyAlignment="1">
      <alignment horizontal="center" vertical="center"/>
    </xf>
    <xf numFmtId="0" fontId="9" fillId="6" borderId="34" xfId="0" applyFont="1" applyFill="1" applyBorder="1" applyAlignment="1">
      <alignment horizontal="center" vertic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9" xfId="0" applyFont="1" applyFill="1" applyBorder="1" applyAlignment="1">
      <alignment horizontal="center"/>
    </xf>
    <xf numFmtId="0" fontId="9" fillId="3" borderId="6" xfId="0" applyFont="1" applyFill="1" applyBorder="1" applyAlignment="1">
      <alignment horizontal="center"/>
    </xf>
    <xf numFmtId="0" fontId="9" fillId="3" borderId="0" xfId="0" applyFont="1" applyFill="1" applyBorder="1" applyAlignment="1">
      <alignment horizontal="center"/>
    </xf>
    <xf numFmtId="0" fontId="9" fillId="3" borderId="5" xfId="0" applyFont="1" applyFill="1" applyBorder="1" applyAlignment="1">
      <alignment horizontal="center"/>
    </xf>
    <xf numFmtId="0" fontId="9" fillId="3" borderId="7" xfId="0" applyFont="1" applyFill="1" applyBorder="1" applyAlignment="1">
      <alignment horizontal="center"/>
    </xf>
    <xf numFmtId="0" fontId="9" fillId="3" borderId="8" xfId="0" applyFont="1" applyFill="1" applyBorder="1" applyAlignment="1">
      <alignment horizontal="center"/>
    </xf>
    <xf numFmtId="0" fontId="9" fillId="3" borderId="4" xfId="0" applyFont="1" applyFill="1" applyBorder="1" applyAlignment="1">
      <alignment horizontal="center"/>
    </xf>
    <xf numFmtId="0" fontId="9" fillId="6" borderId="12" xfId="0" applyFont="1" applyFill="1" applyBorder="1" applyAlignment="1">
      <alignment horizontal="center" vertical="center"/>
    </xf>
    <xf numFmtId="0" fontId="31" fillId="4" borderId="26" xfId="0" applyFont="1" applyFill="1" applyBorder="1" applyAlignment="1">
      <alignment horizontal="left" vertical="center" wrapText="1"/>
    </xf>
    <xf numFmtId="0" fontId="31" fillId="4" borderId="27" xfId="0" applyFont="1" applyFill="1" applyBorder="1" applyAlignment="1">
      <alignment horizontal="left" vertical="center" wrapText="1"/>
    </xf>
    <xf numFmtId="0" fontId="31" fillId="4" borderId="29" xfId="0" applyFont="1" applyFill="1" applyBorder="1" applyAlignment="1">
      <alignment horizontal="left" vertical="center" wrapText="1"/>
    </xf>
    <xf numFmtId="0" fontId="31" fillId="4" borderId="0" xfId="0" applyFont="1" applyFill="1" applyBorder="1" applyAlignment="1">
      <alignment horizontal="left" vertical="center" wrapText="1"/>
    </xf>
    <xf numFmtId="0" fontId="33" fillId="4" borderId="29"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33" fillId="4" borderId="24" xfId="0" applyFont="1" applyFill="1" applyBorder="1" applyAlignment="1">
      <alignment horizontal="left" vertical="center" wrapText="1"/>
    </xf>
    <xf numFmtId="0" fontId="33" fillId="4" borderId="22" xfId="0" applyFont="1" applyFill="1" applyBorder="1" applyAlignment="1">
      <alignment horizontal="left" vertical="center" wrapText="1"/>
    </xf>
    <xf numFmtId="0" fontId="27" fillId="4" borderId="0" xfId="0" applyFont="1" applyFill="1" applyAlignment="1">
      <alignment horizontal="left" wrapText="1"/>
    </xf>
    <xf numFmtId="0" fontId="27" fillId="4" borderId="0" xfId="0" applyFont="1" applyFill="1" applyAlignment="1">
      <alignment horizontal="left"/>
    </xf>
    <xf numFmtId="0" fontId="9" fillId="6" borderId="52" xfId="0" applyFont="1" applyFill="1" applyBorder="1" applyAlignment="1">
      <alignment horizontal="center" vertical="center"/>
    </xf>
    <xf numFmtId="0" fontId="9" fillId="6" borderId="30" xfId="0" applyFont="1" applyFill="1" applyBorder="1" applyAlignment="1">
      <alignment horizontal="center" vertical="center"/>
    </xf>
    <xf numFmtId="0" fontId="5" fillId="44" borderId="15" xfId="240" applyFont="1" applyFill="1" applyBorder="1" applyAlignment="1" applyProtection="1">
      <alignment horizontal="center" vertical="center" wrapText="1"/>
      <protection locked="0"/>
    </xf>
    <xf numFmtId="0" fontId="5" fillId="44" borderId="16" xfId="240" applyFont="1" applyFill="1" applyBorder="1" applyAlignment="1" applyProtection="1">
      <alignment horizontal="center" vertical="center" wrapText="1"/>
      <protection locked="0"/>
    </xf>
    <xf numFmtId="0" fontId="5" fillId="44" borderId="17" xfId="240" applyFont="1" applyFill="1" applyBorder="1" applyAlignment="1" applyProtection="1">
      <alignment horizontal="center" vertical="center" wrapText="1"/>
      <protection locked="0"/>
    </xf>
    <xf numFmtId="0" fontId="5" fillId="42" borderId="6" xfId="240" applyFont="1" applyFill="1" applyBorder="1" applyAlignment="1" applyProtection="1">
      <alignment horizontal="left" vertical="top" wrapText="1"/>
    </xf>
    <xf numFmtId="0" fontId="5" fillId="42" borderId="5" xfId="240" applyFont="1" applyFill="1" applyBorder="1" applyAlignment="1" applyProtection="1">
      <alignment horizontal="left" vertical="top" wrapText="1"/>
    </xf>
    <xf numFmtId="0" fontId="68" fillId="42" borderId="0" xfId="240" applyFont="1" applyFill="1" applyBorder="1" applyAlignment="1" applyProtection="1">
      <alignment horizontal="left" vertical="top" wrapText="1"/>
      <protection locked="0"/>
    </xf>
    <xf numFmtId="0" fontId="14" fillId="42" borderId="11" xfId="0" applyFont="1" applyFill="1" applyBorder="1" applyAlignment="1">
      <alignment horizontal="center"/>
    </xf>
    <xf numFmtId="0" fontId="14" fillId="42" borderId="0" xfId="0" applyFont="1" applyFill="1" applyAlignment="1">
      <alignment horizontal="center"/>
    </xf>
    <xf numFmtId="0" fontId="5" fillId="44" borderId="10" xfId="240" applyFont="1" applyFill="1" applyBorder="1" applyAlignment="1">
      <alignment horizontal="center" vertical="center"/>
    </xf>
    <xf numFmtId="0" fontId="5" fillId="44" borderId="9" xfId="240" applyFont="1" applyFill="1" applyBorder="1" applyAlignment="1">
      <alignment horizontal="center" vertical="center"/>
    </xf>
    <xf numFmtId="0" fontId="5" fillId="44" borderId="6" xfId="240" applyFont="1" applyFill="1" applyBorder="1" applyAlignment="1">
      <alignment horizontal="center" vertical="center"/>
    </xf>
    <xf numFmtId="0" fontId="5" fillId="44" borderId="5" xfId="240" applyFont="1" applyFill="1" applyBorder="1" applyAlignment="1">
      <alignment horizontal="center" vertical="center"/>
    </xf>
    <xf numFmtId="0" fontId="5" fillId="44" borderId="7" xfId="240" applyFont="1" applyFill="1" applyBorder="1" applyAlignment="1">
      <alignment horizontal="center" vertical="center"/>
    </xf>
    <xf numFmtId="0" fontId="5" fillId="44" borderId="4" xfId="240" applyFont="1" applyFill="1" applyBorder="1" applyAlignment="1">
      <alignment horizontal="center" vertical="center"/>
    </xf>
    <xf numFmtId="0" fontId="5" fillId="44" borderId="13" xfId="240" applyFont="1" applyFill="1" applyBorder="1" applyAlignment="1">
      <alignment horizontal="center" vertical="center" wrapText="1"/>
    </xf>
    <xf numFmtId="0" fontId="5" fillId="44" borderId="3" xfId="240" applyFont="1" applyFill="1" applyBorder="1" applyAlignment="1">
      <alignment horizontal="center" vertical="center" wrapText="1"/>
    </xf>
    <xf numFmtId="0" fontId="5" fillId="42" borderId="10" xfId="240" applyFont="1" applyFill="1" applyBorder="1" applyAlignment="1">
      <alignment horizontal="center" vertical="center" wrapText="1"/>
    </xf>
    <xf numFmtId="0" fontId="5" fillId="42" borderId="9" xfId="240" applyFont="1" applyFill="1" applyBorder="1" applyAlignment="1">
      <alignment horizontal="center" vertical="center" wrapText="1"/>
    </xf>
    <xf numFmtId="0" fontId="5" fillId="42" borderId="6" xfId="240" applyFont="1" applyFill="1" applyBorder="1" applyAlignment="1">
      <alignment horizontal="center" vertical="center" wrapText="1"/>
    </xf>
    <xf numFmtId="0" fontId="5" fillId="42" borderId="5" xfId="240" applyFont="1" applyFill="1" applyBorder="1" applyAlignment="1">
      <alignment horizontal="center" vertical="center" wrapText="1"/>
    </xf>
    <xf numFmtId="0" fontId="5" fillId="42" borderId="7" xfId="240" applyFont="1" applyFill="1" applyBorder="1" applyAlignment="1">
      <alignment horizontal="center" vertical="center" wrapText="1"/>
    </xf>
    <xf numFmtId="0" fontId="5" fillId="42" borderId="4" xfId="240" applyFont="1" applyFill="1" applyBorder="1" applyAlignment="1">
      <alignment horizontal="center" vertical="center" wrapText="1"/>
    </xf>
    <xf numFmtId="0" fontId="5" fillId="42" borderId="16" xfId="240" applyFont="1" applyFill="1" applyBorder="1" applyAlignment="1" applyProtection="1">
      <alignment horizontal="center" vertical="center" wrapText="1"/>
      <protection locked="0"/>
    </xf>
    <xf numFmtId="0" fontId="5" fillId="42" borderId="13" xfId="240" applyFont="1" applyFill="1" applyBorder="1" applyAlignment="1">
      <alignment horizontal="center" vertical="center" wrapText="1"/>
    </xf>
    <xf numFmtId="0" fontId="5" fillId="42" borderId="3" xfId="240" applyFont="1" applyFill="1" applyBorder="1" applyAlignment="1">
      <alignment horizontal="center" vertical="center" wrapText="1"/>
    </xf>
    <xf numFmtId="0" fontId="21" fillId="42" borderId="0" xfId="240" applyFont="1" applyFill="1" applyBorder="1" applyAlignment="1" applyProtection="1">
      <alignment horizontal="left" vertical="top" wrapText="1"/>
      <protection locked="0"/>
    </xf>
    <xf numFmtId="0" fontId="14" fillId="0" borderId="0" xfId="0" applyFont="1" applyBorder="1" applyAlignment="1">
      <alignment horizontal="center"/>
    </xf>
    <xf numFmtId="0" fontId="14" fillId="0" borderId="0" xfId="0" applyFont="1" applyAlignment="1">
      <alignment horizontal="center"/>
    </xf>
    <xf numFmtId="0" fontId="68" fillId="0" borderId="6" xfId="290" applyBorder="1" applyAlignment="1" applyProtection="1">
      <alignment horizontal="left" wrapText="1"/>
      <protection locked="0"/>
    </xf>
    <xf numFmtId="0" fontId="68" fillId="0" borderId="5" xfId="290" applyBorder="1" applyAlignment="1" applyProtection="1">
      <alignment horizontal="left" wrapText="1"/>
      <protection locked="0"/>
    </xf>
    <xf numFmtId="0" fontId="68" fillId="0" borderId="6" xfId="290" applyBorder="1" applyAlignment="1" applyProtection="1">
      <alignment horizontal="left" vertical="top" wrapText="1"/>
      <protection locked="0"/>
    </xf>
    <xf numFmtId="0" fontId="68" fillId="0" borderId="5" xfId="290" applyBorder="1" applyAlignment="1" applyProtection="1">
      <alignment horizontal="left" vertical="top" wrapText="1"/>
      <protection locked="0"/>
    </xf>
    <xf numFmtId="0" fontId="5" fillId="44" borderId="15" xfId="314" applyFont="1" applyFill="1" applyBorder="1" applyAlignment="1" applyProtection="1">
      <alignment horizontal="center" vertical="center" wrapText="1"/>
      <protection locked="0"/>
    </xf>
    <xf numFmtId="0" fontId="5" fillId="44" borderId="16" xfId="314" applyFont="1" applyFill="1" applyBorder="1" applyAlignment="1" applyProtection="1">
      <alignment horizontal="center" vertical="center" wrapText="1"/>
      <protection locked="0"/>
    </xf>
    <xf numFmtId="0" fontId="5" fillId="44" borderId="17" xfId="314" applyFont="1" applyFill="1" applyBorder="1" applyAlignment="1" applyProtection="1">
      <alignment horizontal="center" vertical="center" wrapText="1"/>
      <protection locked="0"/>
    </xf>
    <xf numFmtId="0" fontId="5" fillId="44" borderId="10" xfId="314" applyFont="1" applyFill="1" applyBorder="1" applyAlignment="1">
      <alignment horizontal="center" vertical="center"/>
    </xf>
    <xf numFmtId="0" fontId="5" fillId="44" borderId="9" xfId="314" applyFont="1" applyFill="1" applyBorder="1" applyAlignment="1">
      <alignment horizontal="center" vertical="center"/>
    </xf>
    <xf numFmtId="0" fontId="5" fillId="44" borderId="6" xfId="314" applyFont="1" applyFill="1" applyBorder="1" applyAlignment="1">
      <alignment horizontal="center" vertical="center"/>
    </xf>
    <xf numFmtId="0" fontId="5" fillId="44" borderId="5" xfId="314" applyFont="1" applyFill="1" applyBorder="1" applyAlignment="1">
      <alignment horizontal="center" vertical="center"/>
    </xf>
    <xf numFmtId="0" fontId="5" fillId="44" borderId="7" xfId="314" applyFont="1" applyFill="1" applyBorder="1" applyAlignment="1">
      <alignment horizontal="center" vertical="center"/>
    </xf>
    <xf numFmtId="0" fontId="5" fillId="44" borderId="4" xfId="314" applyFont="1" applyFill="1" applyBorder="1" applyAlignment="1">
      <alignment horizontal="center" vertical="center"/>
    </xf>
    <xf numFmtId="4" fontId="5" fillId="44" borderId="13" xfId="314" applyNumberFormat="1" applyFont="1" applyFill="1" applyBorder="1" applyAlignment="1">
      <alignment horizontal="center" vertical="center" wrapText="1"/>
    </xf>
    <xf numFmtId="4" fontId="5" fillId="44" borderId="3" xfId="314" applyNumberFormat="1" applyFont="1" applyFill="1" applyBorder="1" applyAlignment="1">
      <alignment horizontal="center" vertical="center" wrapText="1"/>
    </xf>
    <xf numFmtId="0" fontId="22" fillId="0" borderId="6" xfId="0" applyFont="1" applyBorder="1" applyAlignment="1">
      <alignment horizontal="left" vertical="center" wrapText="1"/>
    </xf>
    <xf numFmtId="0" fontId="22" fillId="0" borderId="0" xfId="0" applyFont="1" applyBorder="1" applyAlignment="1">
      <alignment horizontal="left" vertical="center" wrapText="1"/>
    </xf>
    <xf numFmtId="0" fontId="14" fillId="0" borderId="11" xfId="0" applyFont="1" applyBorder="1" applyAlignment="1">
      <alignment horizontal="center"/>
    </xf>
    <xf numFmtId="0" fontId="9"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xf numFmtId="0" fontId="14" fillId="4" borderId="12" xfId="0" applyFont="1" applyFill="1" applyBorder="1" applyAlignment="1">
      <alignment horizontal="center"/>
    </xf>
    <xf numFmtId="0" fontId="14" fillId="4" borderId="12" xfId="0" applyFont="1" applyFill="1" applyBorder="1" applyAlignment="1">
      <alignment horizontal="right"/>
    </xf>
    <xf numFmtId="0" fontId="14" fillId="4" borderId="15" xfId="0" applyFont="1" applyFill="1" applyBorder="1" applyAlignment="1">
      <alignment horizontal="center"/>
    </xf>
    <xf numFmtId="0" fontId="14" fillId="4" borderId="17" xfId="0" applyFont="1" applyFill="1" applyBorder="1" applyAlignment="1">
      <alignment horizontal="center"/>
    </xf>
    <xf numFmtId="0" fontId="14" fillId="4" borderId="15" xfId="0" applyFont="1" applyFill="1" applyBorder="1" applyAlignment="1">
      <alignment horizontal="right"/>
    </xf>
    <xf numFmtId="0" fontId="14" fillId="4" borderId="17" xfId="0" applyFont="1" applyFill="1" applyBorder="1" applyAlignment="1">
      <alignment horizontal="right"/>
    </xf>
    <xf numFmtId="0" fontId="49" fillId="4" borderId="12" xfId="0" applyFont="1" applyFill="1" applyBorder="1" applyAlignment="1">
      <alignment horizontal="right"/>
    </xf>
    <xf numFmtId="0" fontId="15" fillId="4" borderId="12" xfId="0" applyFont="1" applyFill="1" applyBorder="1" applyAlignment="1">
      <alignment horizontal="right"/>
    </xf>
    <xf numFmtId="0" fontId="9" fillId="3" borderId="12" xfId="214" applyFont="1" applyFill="1" applyBorder="1" applyAlignment="1">
      <alignment horizontal="center"/>
    </xf>
    <xf numFmtId="0" fontId="9" fillId="4" borderId="8" xfId="0" applyNumberFormat="1" applyFont="1" applyFill="1" applyBorder="1" applyAlignment="1" applyProtection="1">
      <alignment horizontal="center" wrapText="1"/>
      <protection locked="0"/>
    </xf>
    <xf numFmtId="0" fontId="9" fillId="6" borderId="15" xfId="0" applyFont="1" applyFill="1" applyBorder="1" applyAlignment="1">
      <alignment horizontal="center"/>
    </xf>
    <xf numFmtId="0" fontId="9" fillId="6" borderId="11" xfId="0" applyFont="1" applyFill="1" applyBorder="1" applyAlignment="1">
      <alignment horizontal="center"/>
    </xf>
    <xf numFmtId="0" fontId="9" fillId="6" borderId="16" xfId="0" applyFont="1" applyFill="1" applyBorder="1" applyAlignment="1">
      <alignment horizontal="center"/>
    </xf>
    <xf numFmtId="0" fontId="9" fillId="6" borderId="17" xfId="0" applyFont="1" applyFill="1" applyBorder="1" applyAlignment="1">
      <alignment horizontal="center"/>
    </xf>
    <xf numFmtId="0" fontId="9" fillId="6" borderId="0" xfId="0" applyFont="1" applyFill="1" applyBorder="1" applyAlignment="1">
      <alignment horizontal="center"/>
    </xf>
    <xf numFmtId="0" fontId="15" fillId="4" borderId="16" xfId="0" applyFont="1" applyFill="1" applyBorder="1" applyAlignment="1">
      <alignment horizontal="left" vertical="center" wrapText="1" indent="3"/>
    </xf>
    <xf numFmtId="0" fontId="15" fillId="4" borderId="17" xfId="0" applyFont="1" applyFill="1" applyBorder="1" applyAlignment="1">
      <alignment horizontal="left" vertical="center" wrapText="1" indent="3"/>
    </xf>
    <xf numFmtId="0" fontId="9" fillId="3" borderId="11" xfId="0" applyFont="1" applyFill="1" applyBorder="1" applyAlignment="1">
      <alignment horizontal="center" vertical="center"/>
    </xf>
    <xf numFmtId="0" fontId="9" fillId="3" borderId="8" xfId="0" applyFont="1" applyFill="1" applyBorder="1" applyAlignment="1">
      <alignment horizontal="center" vertical="center"/>
    </xf>
    <xf numFmtId="0" fontId="5" fillId="6" borderId="15" xfId="0" applyFont="1" applyFill="1" applyBorder="1" applyAlignment="1">
      <alignment horizontal="center"/>
    </xf>
    <xf numFmtId="0" fontId="5" fillId="6" borderId="17" xfId="0" applyFont="1" applyFill="1" applyBorder="1" applyAlignment="1">
      <alignment horizontal="center"/>
    </xf>
    <xf numFmtId="0" fontId="5" fillId="6" borderId="15" xfId="324" applyFont="1" applyFill="1" applyBorder="1" applyAlignment="1">
      <alignment horizontal="center" vertical="center"/>
    </xf>
    <xf numFmtId="0" fontId="5" fillId="6" borderId="17" xfId="324" applyFont="1" applyFill="1" applyBorder="1" applyAlignment="1">
      <alignment horizontal="center" vertical="center"/>
    </xf>
    <xf numFmtId="0" fontId="55" fillId="0" borderId="11" xfId="0" applyFont="1" applyBorder="1" applyAlignment="1">
      <alignment horizontal="center"/>
    </xf>
    <xf numFmtId="0" fontId="56" fillId="0" borderId="0" xfId="0" applyFont="1" applyBorder="1" applyAlignment="1">
      <alignment horizontal="center"/>
    </xf>
    <xf numFmtId="0" fontId="55" fillId="0" borderId="0" xfId="0" applyFont="1" applyAlignment="1">
      <alignment horizontal="center"/>
    </xf>
    <xf numFmtId="0" fontId="56" fillId="0" borderId="0" xfId="0" applyFont="1" applyAlignment="1">
      <alignment horizontal="center"/>
    </xf>
    <xf numFmtId="0" fontId="5" fillId="8" borderId="0" xfId="379"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8" borderId="16" xfId="242" applyFont="1" applyFill="1" applyBorder="1" applyAlignment="1" applyProtection="1">
      <alignment horizontal="center" vertical="center" wrapText="1"/>
      <protection locked="0"/>
    </xf>
    <xf numFmtId="0" fontId="5" fillId="7" borderId="11"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9" borderId="11" xfId="379" applyFont="1" applyFill="1" applyBorder="1" applyAlignment="1">
      <alignment horizontal="center" vertical="center" wrapText="1"/>
    </xf>
    <xf numFmtId="0" fontId="5" fillId="9" borderId="0" xfId="379" applyFont="1" applyFill="1" applyBorder="1" applyAlignment="1">
      <alignment horizontal="center" vertical="center" wrapText="1"/>
    </xf>
    <xf numFmtId="0" fontId="5" fillId="8" borderId="0" xfId="0" applyFont="1" applyFill="1" applyAlignment="1">
      <alignment horizontal="center" vertical="top" wrapText="1"/>
    </xf>
    <xf numFmtId="0" fontId="15" fillId="4" borderId="29"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15" fillId="4" borderId="22" xfId="0" applyFont="1" applyFill="1" applyBorder="1" applyAlignment="1">
      <alignment horizontal="left" vertical="center" wrapText="1"/>
    </xf>
    <xf numFmtId="0" fontId="21" fillId="4" borderId="0" xfId="0" applyFont="1" applyFill="1" applyAlignment="1">
      <alignment horizontal="left" wrapText="1"/>
    </xf>
    <xf numFmtId="0" fontId="21" fillId="4" borderId="0" xfId="0" applyFont="1" applyFill="1" applyAlignment="1">
      <alignment horizontal="left"/>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26" xfId="0" applyFont="1" applyFill="1" applyBorder="1" applyAlignment="1">
      <alignment horizontal="left" vertical="top" wrapText="1" indent="1"/>
    </xf>
    <xf numFmtId="0" fontId="14" fillId="4" borderId="27" xfId="0" applyFont="1" applyFill="1" applyBorder="1" applyAlignment="1">
      <alignment horizontal="left" vertical="top" wrapText="1" indent="1"/>
    </xf>
    <xf numFmtId="0" fontId="14" fillId="4" borderId="24"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9" fillId="6" borderId="0" xfId="0" applyFont="1" applyFill="1" applyBorder="1" applyAlignment="1">
      <alignment horizontal="center" wrapText="1"/>
    </xf>
    <xf numFmtId="0" fontId="31" fillId="4" borderId="26" xfId="0" applyFont="1" applyFill="1" applyBorder="1" applyAlignment="1">
      <alignment horizontal="center" vertical="center" wrapText="1"/>
    </xf>
    <xf numFmtId="0" fontId="31" fillId="4" borderId="29"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53" fillId="4" borderId="54" xfId="0" applyFont="1" applyFill="1" applyBorder="1" applyAlignment="1">
      <alignment horizontal="center" vertical="center" wrapText="1"/>
    </xf>
    <xf numFmtId="0" fontId="53" fillId="4" borderId="50" xfId="0" applyFont="1" applyFill="1" applyBorder="1" applyAlignment="1">
      <alignment horizontal="center" vertical="center" wrapText="1"/>
    </xf>
    <xf numFmtId="0" fontId="53" fillId="4" borderId="51" xfId="0" applyFont="1" applyFill="1" applyBorder="1" applyAlignment="1">
      <alignment horizontal="center" vertical="center" wrapText="1"/>
    </xf>
    <xf numFmtId="0" fontId="31" fillId="4" borderId="54" xfId="0" applyFont="1" applyFill="1" applyBorder="1" applyAlignment="1">
      <alignment horizontal="center" vertical="center" wrapText="1"/>
    </xf>
    <xf numFmtId="0" fontId="31" fillId="4" borderId="50" xfId="0" applyFont="1" applyFill="1" applyBorder="1" applyAlignment="1">
      <alignment horizontal="center" vertical="center" wrapText="1"/>
    </xf>
    <xf numFmtId="0" fontId="31" fillId="4" borderId="51" xfId="0" applyFont="1" applyFill="1" applyBorder="1" applyAlignment="1">
      <alignment horizontal="center" vertical="center" wrapText="1"/>
    </xf>
    <xf numFmtId="0" fontId="9" fillId="6" borderId="0" xfId="214" applyFont="1" applyFill="1" applyBorder="1" applyAlignment="1">
      <alignment horizontal="center"/>
    </xf>
    <xf numFmtId="0" fontId="33" fillId="3" borderId="55" xfId="0" applyFont="1" applyFill="1" applyBorder="1" applyAlignment="1">
      <alignment horizontal="center" vertical="center" wrapText="1"/>
    </xf>
    <xf numFmtId="0" fontId="33" fillId="3" borderId="56" xfId="0" applyFont="1" applyFill="1" applyBorder="1" applyAlignment="1">
      <alignment horizontal="center" vertical="center" wrapText="1"/>
    </xf>
    <xf numFmtId="0" fontId="33" fillId="3" borderId="54" xfId="0" applyFont="1" applyFill="1" applyBorder="1" applyAlignment="1">
      <alignment horizontal="center" vertical="center" wrapText="1"/>
    </xf>
    <xf numFmtId="0" fontId="33" fillId="3" borderId="51" xfId="0" applyFont="1" applyFill="1" applyBorder="1" applyAlignment="1">
      <alignment horizontal="center" vertical="center" wrapText="1"/>
    </xf>
    <xf numFmtId="0" fontId="33" fillId="3" borderId="46" xfId="0" applyFont="1" applyFill="1" applyBorder="1" applyAlignment="1">
      <alignment horizontal="center" vertical="center" wrapText="1"/>
    </xf>
    <xf numFmtId="0" fontId="33" fillId="3" borderId="57"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48" xfId="0" applyFont="1" applyFill="1" applyBorder="1" applyAlignment="1">
      <alignment horizontal="center" vertical="center" wrapText="1"/>
    </xf>
    <xf numFmtId="0" fontId="33" fillId="0" borderId="0" xfId="0" applyFont="1" applyAlignment="1">
      <alignment horizontal="center" wrapText="1"/>
    </xf>
    <xf numFmtId="0" fontId="33" fillId="0" borderId="0" xfId="0" applyFont="1" applyAlignment="1">
      <alignment horizontal="center"/>
    </xf>
    <xf numFmtId="0" fontId="9" fillId="3" borderId="0" xfId="214" applyFont="1" applyFill="1" applyBorder="1" applyAlignment="1">
      <alignment horizontal="center"/>
    </xf>
    <xf numFmtId="0" fontId="5" fillId="7" borderId="16" xfId="242" applyFont="1" applyFill="1" applyBorder="1" applyAlignment="1" applyProtection="1">
      <alignment horizontal="center" vertical="center" wrapText="1"/>
      <protection locked="0"/>
    </xf>
    <xf numFmtId="0" fontId="5" fillId="7" borderId="17" xfId="242" applyFont="1" applyFill="1" applyBorder="1" applyAlignment="1" applyProtection="1">
      <alignment horizontal="center" vertical="center" wrapText="1"/>
      <protection locked="0"/>
    </xf>
    <xf numFmtId="0" fontId="50" fillId="7" borderId="15" xfId="242" applyFont="1" applyFill="1" applyBorder="1" applyAlignment="1">
      <alignment horizontal="center" vertical="center" wrapText="1"/>
    </xf>
    <xf numFmtId="0" fontId="50" fillId="7" borderId="16" xfId="242" applyFont="1" applyFill="1" applyBorder="1" applyAlignment="1">
      <alignment horizontal="center" vertical="center" wrapText="1"/>
    </xf>
    <xf numFmtId="0" fontId="50" fillId="7" borderId="17" xfId="242" applyFont="1" applyFill="1" applyBorder="1" applyAlignment="1">
      <alignment horizontal="center" vertical="center" wrapText="1"/>
    </xf>
    <xf numFmtId="0" fontId="0" fillId="42" borderId="58" xfId="0" applyFill="1" applyBorder="1" applyAlignment="1">
      <alignment horizontal="left" vertical="center" wrapText="1"/>
    </xf>
    <xf numFmtId="0" fontId="0" fillId="42" borderId="11" xfId="0" applyFill="1" applyBorder="1" applyAlignment="1">
      <alignment horizontal="left" vertical="center" wrapText="1"/>
    </xf>
    <xf numFmtId="0" fontId="0" fillId="42" borderId="59" xfId="0" applyFill="1" applyBorder="1" applyAlignment="1">
      <alignment horizontal="left" vertical="center" wrapText="1"/>
    </xf>
    <xf numFmtId="0" fontId="0" fillId="42" borderId="24" xfId="0" applyFill="1" applyBorder="1" applyAlignment="1">
      <alignment horizontal="left" vertical="center" wrapText="1"/>
    </xf>
    <xf numFmtId="0" fontId="0" fillId="42" borderId="22" xfId="0" applyFill="1" applyBorder="1" applyAlignment="1">
      <alignment horizontal="left" vertical="center" wrapText="1"/>
    </xf>
    <xf numFmtId="0" fontId="0" fillId="42" borderId="23" xfId="0" applyFill="1" applyBorder="1" applyAlignment="1">
      <alignment horizontal="left" vertical="center" wrapText="1"/>
    </xf>
    <xf numFmtId="0" fontId="14" fillId="42" borderId="0" xfId="0" applyFont="1" applyFill="1" applyBorder="1" applyAlignment="1">
      <alignment horizontal="center"/>
    </xf>
    <xf numFmtId="0" fontId="50" fillId="7" borderId="10" xfId="0" applyFont="1" applyFill="1" applyBorder="1" applyAlignment="1" applyProtection="1">
      <alignment horizontal="center" vertical="center" wrapText="1"/>
      <protection locked="0"/>
    </xf>
    <xf numFmtId="0" fontId="50" fillId="7" borderId="11" xfId="0" applyFont="1" applyFill="1" applyBorder="1" applyAlignment="1" applyProtection="1">
      <alignment horizontal="center" vertical="center" wrapText="1"/>
      <protection locked="0"/>
    </xf>
    <xf numFmtId="0" fontId="50" fillId="7" borderId="16" xfId="0" applyFont="1" applyFill="1" applyBorder="1" applyAlignment="1" applyProtection="1">
      <alignment horizontal="center" vertical="center" wrapText="1"/>
      <protection locked="0"/>
    </xf>
    <xf numFmtId="0" fontId="50" fillId="7" borderId="9" xfId="0" applyFont="1" applyFill="1" applyBorder="1" applyAlignment="1" applyProtection="1">
      <alignment horizontal="center" vertical="center" wrapText="1"/>
      <protection locked="0"/>
    </xf>
    <xf numFmtId="0" fontId="50" fillId="7" borderId="17" xfId="0" applyFont="1" applyFill="1" applyBorder="1" applyAlignment="1" applyProtection="1">
      <alignment horizontal="center" vertical="center" wrapText="1"/>
      <protection locked="0"/>
    </xf>
    <xf numFmtId="0" fontId="50" fillId="7" borderId="15" xfId="0" applyFont="1" applyFill="1" applyBorder="1" applyAlignment="1" applyProtection="1">
      <alignment horizontal="center" vertical="center" wrapText="1"/>
      <protection locked="0"/>
    </xf>
    <xf numFmtId="0" fontId="82" fillId="45" borderId="0" xfId="0" applyFont="1" applyFill="1" applyBorder="1" applyAlignment="1" applyProtection="1">
      <alignment horizontal="center" vertical="center"/>
    </xf>
    <xf numFmtId="0" fontId="82" fillId="45" borderId="0" xfId="0" applyFont="1" applyFill="1" applyBorder="1" applyAlignment="1" applyProtection="1">
      <alignment horizontal="center"/>
    </xf>
    <xf numFmtId="0" fontId="82" fillId="45" borderId="15" xfId="214" applyFont="1" applyFill="1" applyBorder="1" applyAlignment="1" applyProtection="1">
      <alignment horizontal="center" vertical="center"/>
    </xf>
    <xf numFmtId="0" fontId="82" fillId="45" borderId="16" xfId="214" applyFont="1" applyFill="1" applyBorder="1" applyAlignment="1" applyProtection="1">
      <alignment horizontal="center" vertical="center"/>
    </xf>
    <xf numFmtId="0" fontId="13" fillId="42" borderId="0" xfId="0" applyFont="1" applyFill="1" applyBorder="1" applyAlignment="1" applyProtection="1">
      <alignment horizontal="center" vertical="top" wrapText="1"/>
      <protection locked="0"/>
    </xf>
  </cellXfs>
  <cellStyles count="423">
    <cellStyle name="=C:\WINNT\SYSTEM32\COMMAND.COM" xfId="1"/>
    <cellStyle name="20% - Énfasis1" xfId="2" builtinId="30" customBuiltin="1"/>
    <cellStyle name="20% - Énfasis1 2" xfId="3"/>
    <cellStyle name="20% - Énfasis2" xfId="4" builtinId="34" customBuiltin="1"/>
    <cellStyle name="20% - Énfasis2 2" xfId="5"/>
    <cellStyle name="20% - Énfasis3" xfId="6" builtinId="38" customBuiltin="1"/>
    <cellStyle name="20% - Énfasis3 2" xfId="7"/>
    <cellStyle name="20% - Énfasis4" xfId="8" builtinId="42" customBuiltin="1"/>
    <cellStyle name="20% - Énfasis4 2" xfId="9"/>
    <cellStyle name="20% - Énfasis5" xfId="10" builtinId="46" customBuiltin="1"/>
    <cellStyle name="20% - Énfasis6" xfId="11" builtinId="50" customBuiltin="1"/>
    <cellStyle name="40% - Énfasis1" xfId="12" builtinId="31" customBuiltin="1"/>
    <cellStyle name="40% - Énfasis2" xfId="13" builtinId="35" customBuiltin="1"/>
    <cellStyle name="40% - Énfasis3" xfId="14" builtinId="39" customBuiltin="1"/>
    <cellStyle name="40% - Énfasis3 2" xfId="15"/>
    <cellStyle name="40% - Énfasis4" xfId="16" builtinId="43" customBuiltin="1"/>
    <cellStyle name="40% - Énfasis5" xfId="17" builtinId="47" customBuiltin="1"/>
    <cellStyle name="40% - Énfasis6" xfId="18" builtinId="51" customBuiltin="1"/>
    <cellStyle name="60% - Énfasis1" xfId="19" builtinId="32" customBuiltin="1"/>
    <cellStyle name="60% - Énfasis2" xfId="20" builtinId="36" customBuiltin="1"/>
    <cellStyle name="60% - Énfasis3" xfId="21" builtinId="40" customBuiltin="1"/>
    <cellStyle name="60% - Énfasis3 2" xfId="22"/>
    <cellStyle name="60% - Énfasis4" xfId="23" builtinId="44" customBuiltin="1"/>
    <cellStyle name="60% - Énfasis4 2" xfId="24"/>
    <cellStyle name="60% - Énfasis5" xfId="25" builtinId="48" customBuiltin="1"/>
    <cellStyle name="60% - Énfasis6" xfId="26" builtinId="52" customBuiltin="1"/>
    <cellStyle name="60% - Énfasis6 2" xfId="27"/>
    <cellStyle name="Bueno" xfId="28" builtinId="26" customBuiltin="1"/>
    <cellStyle name="Cálculo" xfId="29" builtinId="22" customBuiltin="1"/>
    <cellStyle name="Celda de comprobación" xfId="30" builtinId="23" customBuiltin="1"/>
    <cellStyle name="Celda vinculada" xfId="31" builtinId="24" customBuiltin="1"/>
    <cellStyle name="Encabezado 1" xfId="32" builtinId="16" customBuiltin="1"/>
    <cellStyle name="Encabezado 4" xfId="33" builtinId="19" customBuiltin="1"/>
    <cellStyle name="Énfasis1" xfId="34" builtinId="29" customBuiltin="1"/>
    <cellStyle name="Énfasis2" xfId="35" builtinId="33" customBuiltin="1"/>
    <cellStyle name="Énfasis3" xfId="36" builtinId="37" customBuiltin="1"/>
    <cellStyle name="Énfasis4" xfId="37" builtinId="41" customBuiltin="1"/>
    <cellStyle name="Énfasis5" xfId="38" builtinId="45" customBuiltin="1"/>
    <cellStyle name="Énfasis6" xfId="39" builtinId="49" customBuiltin="1"/>
    <cellStyle name="Entrada" xfId="40" builtinId="20" customBuiltin="1"/>
    <cellStyle name="Euro" xfId="41"/>
    <cellStyle name="Fecha" xfId="42"/>
    <cellStyle name="Fijo" xfId="43"/>
    <cellStyle name="HEADING1" xfId="44"/>
    <cellStyle name="HEADING2" xfId="45"/>
    <cellStyle name="Incorrecto" xfId="46" builtinId="27" customBuiltin="1"/>
    <cellStyle name="Millares" xfId="47" builtinId="3"/>
    <cellStyle name="Millares 10" xfId="48"/>
    <cellStyle name="Millares 10 2" xfId="49"/>
    <cellStyle name="Millares 11" xfId="50"/>
    <cellStyle name="Millares 12" xfId="51"/>
    <cellStyle name="Millares 12 2" xfId="52"/>
    <cellStyle name="Millares 13" xfId="53"/>
    <cellStyle name="Millares 13 2" xfId="54"/>
    <cellStyle name="Millares 14" xfId="55"/>
    <cellStyle name="Millares 14 2" xfId="56"/>
    <cellStyle name="Millares 15" xfId="57"/>
    <cellStyle name="Millares 15 2" xfId="58"/>
    <cellStyle name="Millares 16" xfId="59"/>
    <cellStyle name="Millares 2" xfId="60"/>
    <cellStyle name="Millares 2 10" xfId="61"/>
    <cellStyle name="Millares 2 10 2" xfId="62"/>
    <cellStyle name="Millares 2 11" xfId="63"/>
    <cellStyle name="Millares 2 11 2" xfId="64"/>
    <cellStyle name="Millares 2 12" xfId="65"/>
    <cellStyle name="Millares 2 12 2" xfId="66"/>
    <cellStyle name="Millares 2 13" xfId="67"/>
    <cellStyle name="Millares 2 13 2" xfId="68"/>
    <cellStyle name="Millares 2 14" xfId="69"/>
    <cellStyle name="Millares 2 14 2" xfId="70"/>
    <cellStyle name="Millares 2 15" xfId="71"/>
    <cellStyle name="Millares 2 15 2" xfId="72"/>
    <cellStyle name="Millares 2 16" xfId="73"/>
    <cellStyle name="Millares 2 16 2" xfId="74"/>
    <cellStyle name="Millares 2 16 3" xfId="408"/>
    <cellStyle name="Millares 2 17" xfId="75"/>
    <cellStyle name="Millares 2 17 2" xfId="76"/>
    <cellStyle name="Millares 2 18" xfId="77"/>
    <cellStyle name="Millares 2 18 2" xfId="78"/>
    <cellStyle name="Millares 2 19" xfId="79"/>
    <cellStyle name="Millares 2 19 2" xfId="80"/>
    <cellStyle name="Millares 2 2" xfId="81"/>
    <cellStyle name="Millares 2 2 10" xfId="82"/>
    <cellStyle name="Millares 2 2 11" xfId="83"/>
    <cellStyle name="Millares 2 2 12" xfId="84"/>
    <cellStyle name="Millares 2 2 13" xfId="85"/>
    <cellStyle name="Millares 2 2 14" xfId="86"/>
    <cellStyle name="Millares 2 2 15" xfId="419"/>
    <cellStyle name="Millares 2 2 2" xfId="87"/>
    <cellStyle name="Millares 2 2 2 2" xfId="88"/>
    <cellStyle name="Millares 2 2 3" xfId="89"/>
    <cellStyle name="Millares 2 2 3 2" xfId="90"/>
    <cellStyle name="Millares 2 2 4" xfId="91"/>
    <cellStyle name="Millares 2 2 4 2" xfId="92"/>
    <cellStyle name="Millares 2 2 4 2 2" xfId="93"/>
    <cellStyle name="Millares 2 2 4 3" xfId="94"/>
    <cellStyle name="Millares 2 2 4 4" xfId="95"/>
    <cellStyle name="Millares 2 2 5" xfId="96"/>
    <cellStyle name="Millares 2 2 5 2" xfId="97"/>
    <cellStyle name="Millares 2 2 6" xfId="98"/>
    <cellStyle name="Millares 2 2 6 2" xfId="99"/>
    <cellStyle name="Millares 2 2 7" xfId="100"/>
    <cellStyle name="Millares 2 2 7 2" xfId="101"/>
    <cellStyle name="Millares 2 2 8" xfId="102"/>
    <cellStyle name="Millares 2 2 9" xfId="103"/>
    <cellStyle name="Millares 2 20" xfId="104"/>
    <cellStyle name="Millares 2 20 2" xfId="105"/>
    <cellStyle name="Millares 2 21" xfId="106"/>
    <cellStyle name="Millares 2 21 2" xfId="107"/>
    <cellStyle name="Millares 2 22" xfId="108"/>
    <cellStyle name="Millares 2 22 2" xfId="109"/>
    <cellStyle name="Millares 2 23" xfId="110"/>
    <cellStyle name="Millares 2 23 2" xfId="111"/>
    <cellStyle name="Millares 2 24" xfId="112"/>
    <cellStyle name="Millares 2 24 2" xfId="113"/>
    <cellStyle name="Millares 2 25" xfId="114"/>
    <cellStyle name="Millares 2 25 2" xfId="115"/>
    <cellStyle name="Millares 2 26" xfId="116"/>
    <cellStyle name="Millares 2 27" xfId="117"/>
    <cellStyle name="Millares 2 28" xfId="118"/>
    <cellStyle name="Millares 2 29" xfId="119"/>
    <cellStyle name="Millares 2 3" xfId="120"/>
    <cellStyle name="Millares 2 3 10" xfId="121"/>
    <cellStyle name="Millares 2 3 11" xfId="122"/>
    <cellStyle name="Millares 2 3 12" xfId="420"/>
    <cellStyle name="Millares 2 3 2" xfId="123"/>
    <cellStyle name="Millares 2 3 2 2" xfId="124"/>
    <cellStyle name="Millares 2 3 3" xfId="125"/>
    <cellStyle name="Millares 2 3 3 2" xfId="126"/>
    <cellStyle name="Millares 2 3 4" xfId="127"/>
    <cellStyle name="Millares 2 3 4 2" xfId="128"/>
    <cellStyle name="Millares 2 3 5" xfId="129"/>
    <cellStyle name="Millares 2 3 6" xfId="130"/>
    <cellStyle name="Millares 2 3 7" xfId="131"/>
    <cellStyle name="Millares 2 3 8" xfId="132"/>
    <cellStyle name="Millares 2 3 9" xfId="133"/>
    <cellStyle name="Millares 2 30" xfId="134"/>
    <cellStyle name="Millares 2 31" xfId="135"/>
    <cellStyle name="Millares 2 32" xfId="136"/>
    <cellStyle name="Millares 2 33" xfId="137"/>
    <cellStyle name="Millares 2 34" xfId="138"/>
    <cellStyle name="Millares 2 35" xfId="139"/>
    <cellStyle name="Millares 2 36" xfId="410"/>
    <cellStyle name="Millares 2 37" xfId="412"/>
    <cellStyle name="Millares 2 38" xfId="418"/>
    <cellStyle name="Millares 2 4" xfId="140"/>
    <cellStyle name="Millares 2 4 2" xfId="141"/>
    <cellStyle name="Millares 2 5" xfId="142"/>
    <cellStyle name="Millares 2 5 2" xfId="143"/>
    <cellStyle name="Millares 2 6" xfId="144"/>
    <cellStyle name="Millares 2 6 2" xfId="145"/>
    <cellStyle name="Millares 2 7" xfId="146"/>
    <cellStyle name="Millares 2 7 2" xfId="147"/>
    <cellStyle name="Millares 2 8" xfId="148"/>
    <cellStyle name="Millares 2 8 2" xfId="149"/>
    <cellStyle name="Millares 2 9" xfId="150"/>
    <cellStyle name="Millares 2 9 2" xfId="151"/>
    <cellStyle name="Millares 3" xfId="152"/>
    <cellStyle name="Millares 3 10" xfId="153"/>
    <cellStyle name="Millares 3 11" xfId="154"/>
    <cellStyle name="Millares 3 12" xfId="155"/>
    <cellStyle name="Millares 3 13" xfId="156"/>
    <cellStyle name="Millares 3 14" xfId="157"/>
    <cellStyle name="Millares 3 15" xfId="158"/>
    <cellStyle name="Millares 3 16" xfId="421"/>
    <cellStyle name="Millares 3 2" xfId="159"/>
    <cellStyle name="Millares 3 2 2" xfId="160"/>
    <cellStyle name="Millares 3 3" xfId="161"/>
    <cellStyle name="Millares 3 3 2" xfId="162"/>
    <cellStyle name="Millares 3 4" xfId="163"/>
    <cellStyle name="Millares 3 4 2" xfId="164"/>
    <cellStyle name="Millares 3 5" xfId="165"/>
    <cellStyle name="Millares 3 5 2" xfId="166"/>
    <cellStyle name="Millares 3 6" xfId="167"/>
    <cellStyle name="Millares 3 6 2" xfId="168"/>
    <cellStyle name="Millares 3 7" xfId="169"/>
    <cellStyle name="Millares 3 7 2" xfId="170"/>
    <cellStyle name="Millares 3 8" xfId="171"/>
    <cellStyle name="Millares 3 8 2" xfId="172"/>
    <cellStyle name="Millares 3 9" xfId="173"/>
    <cellStyle name="Millares 4" xfId="174"/>
    <cellStyle name="Millares 4 2" xfId="175"/>
    <cellStyle name="Millares 4 3" xfId="176"/>
    <cellStyle name="Millares 4 3 2" xfId="177"/>
    <cellStyle name="Millares 4 4" xfId="178"/>
    <cellStyle name="Millares 5" xfId="179"/>
    <cellStyle name="Millares 5 2" xfId="180"/>
    <cellStyle name="Millares 6" xfId="181"/>
    <cellStyle name="Millares 6 2" xfId="182"/>
    <cellStyle name="Millares 7" xfId="183"/>
    <cellStyle name="Millares 7 2" xfId="184"/>
    <cellStyle name="Millares 8" xfId="185"/>
    <cellStyle name="Millares 8 2" xfId="186"/>
    <cellStyle name="Millares 8 2 2" xfId="187"/>
    <cellStyle name="Millares 8 3" xfId="188"/>
    <cellStyle name="Millares 9" xfId="189"/>
    <cellStyle name="Millares 9 2" xfId="190"/>
    <cellStyle name="Moneda 2" xfId="191"/>
    <cellStyle name="Moneda 2 10" xfId="192"/>
    <cellStyle name="Moneda 2 11" xfId="422"/>
    <cellStyle name="Moneda 2 2" xfId="193"/>
    <cellStyle name="Moneda 2 2 2" xfId="194"/>
    <cellStyle name="Moneda 2 3" xfId="195"/>
    <cellStyle name="Moneda 2 3 2" xfId="196"/>
    <cellStyle name="Moneda 2 4" xfId="197"/>
    <cellStyle name="Moneda 2 5" xfId="198"/>
    <cellStyle name="Moneda 2 6" xfId="199"/>
    <cellStyle name="Moneda 2 7" xfId="200"/>
    <cellStyle name="Moneda 2 8" xfId="201"/>
    <cellStyle name="Moneda 2 9" xfId="202"/>
    <cellStyle name="Moneda 3" xfId="411"/>
    <cellStyle name="Neutral" xfId="203" builtinId="28" customBuiltin="1"/>
    <cellStyle name="Normal" xfId="0" builtinId="0"/>
    <cellStyle name="Normal 10" xfId="204"/>
    <cellStyle name="Normal 10 2" xfId="205"/>
    <cellStyle name="Normal 10 3" xfId="206"/>
    <cellStyle name="Normal 10 4" xfId="207"/>
    <cellStyle name="Normal 10 5" xfId="208"/>
    <cellStyle name="Normal 11" xfId="209"/>
    <cellStyle name="Normal 12" xfId="210"/>
    <cellStyle name="Normal 12 2" xfId="211"/>
    <cellStyle name="Normal 13" xfId="212"/>
    <cellStyle name="Normal 14" xfId="213"/>
    <cellStyle name="Normal 2" xfId="214"/>
    <cellStyle name="Normal 2 10" xfId="215"/>
    <cellStyle name="Normal 2 10 2" xfId="216"/>
    <cellStyle name="Normal 2 10 3" xfId="217"/>
    <cellStyle name="Normal 2 11" xfId="218"/>
    <cellStyle name="Normal 2 11 2" xfId="219"/>
    <cellStyle name="Normal 2 11 3" xfId="220"/>
    <cellStyle name="Normal 2 12" xfId="221"/>
    <cellStyle name="Normal 2 12 2" xfId="222"/>
    <cellStyle name="Normal 2 12 3" xfId="223"/>
    <cellStyle name="Normal 2 13" xfId="224"/>
    <cellStyle name="Normal 2 13 2" xfId="225"/>
    <cellStyle name="Normal 2 13 3" xfId="226"/>
    <cellStyle name="Normal 2 14" xfId="227"/>
    <cellStyle name="Normal 2 14 2" xfId="228"/>
    <cellStyle name="Normal 2 14 3" xfId="229"/>
    <cellStyle name="Normal 2 15" xfId="230"/>
    <cellStyle name="Normal 2 15 2" xfId="231"/>
    <cellStyle name="Normal 2 15 3" xfId="232"/>
    <cellStyle name="Normal 2 16" xfId="233"/>
    <cellStyle name="Normal 2 16 2" xfId="234"/>
    <cellStyle name="Normal 2 16 3" xfId="235"/>
    <cellStyle name="Normal 2 17" xfId="236"/>
    <cellStyle name="Normal 2 17 2" xfId="237"/>
    <cellStyle name="Normal 2 17 3" xfId="238"/>
    <cellStyle name="Normal 2 18" xfId="239"/>
    <cellStyle name="Normal 2 18 2" xfId="240"/>
    <cellStyle name="Normal 2 19" xfId="241"/>
    <cellStyle name="Normal 2 2" xfId="242"/>
    <cellStyle name="Normal 2 2 10" xfId="243"/>
    <cellStyle name="Normal 2 2 11" xfId="244"/>
    <cellStyle name="Normal 2 2 12" xfId="245"/>
    <cellStyle name="Normal 2 2 13" xfId="246"/>
    <cellStyle name="Normal 2 2 14" xfId="247"/>
    <cellStyle name="Normal 2 2 15" xfId="248"/>
    <cellStyle name="Normal 2 2 16" xfId="249"/>
    <cellStyle name="Normal 2 2 17" xfId="250"/>
    <cellStyle name="Normal 2 2 18" xfId="251"/>
    <cellStyle name="Normal 2 2 19" xfId="252"/>
    <cellStyle name="Normal 2 2 2" xfId="253"/>
    <cellStyle name="Normal 2 2 2 2" xfId="254"/>
    <cellStyle name="Normal 2 2 2 3" xfId="255"/>
    <cellStyle name="Normal 2 2 2 4" xfId="256"/>
    <cellStyle name="Normal 2 2 2 5" xfId="257"/>
    <cellStyle name="Normal 2 2 2 6" xfId="258"/>
    <cellStyle name="Normal 2 2 2 7" xfId="259"/>
    <cellStyle name="Normal 2 2 20" xfId="260"/>
    <cellStyle name="Normal 2 2 21" xfId="261"/>
    <cellStyle name="Normal 2 2 22" xfId="262"/>
    <cellStyle name="Normal 2 2 23" xfId="263"/>
    <cellStyle name="Normal 2 2 3" xfId="264"/>
    <cellStyle name="Normal 2 2 4" xfId="265"/>
    <cellStyle name="Normal 2 2 5" xfId="266"/>
    <cellStyle name="Normal 2 2 6" xfId="267"/>
    <cellStyle name="Normal 2 2 7" xfId="268"/>
    <cellStyle name="Normal 2 2 8" xfId="269"/>
    <cellStyle name="Normal 2 2 9" xfId="270"/>
    <cellStyle name="Normal 2 20" xfId="271"/>
    <cellStyle name="Normal 2 21" xfId="272"/>
    <cellStyle name="Normal 2 22" xfId="273"/>
    <cellStyle name="Normal 2 23" xfId="274"/>
    <cellStyle name="Normal 2 24" xfId="275"/>
    <cellStyle name="Normal 2 25" xfId="276"/>
    <cellStyle name="Normal 2 26" xfId="277"/>
    <cellStyle name="Normal 2 27" xfId="278"/>
    <cellStyle name="Normal 2 28" xfId="279"/>
    <cellStyle name="Normal 2 29" xfId="280"/>
    <cellStyle name="Normal 2 3" xfId="281"/>
    <cellStyle name="Normal 2 3 2" xfId="282"/>
    <cellStyle name="Normal 2 3 3" xfId="283"/>
    <cellStyle name="Normal 2 3 4" xfId="284"/>
    <cellStyle name="Normal 2 3 5" xfId="285"/>
    <cellStyle name="Normal 2 3 6" xfId="286"/>
    <cellStyle name="Normal 2 3 7" xfId="287"/>
    <cellStyle name="Normal 2 3 8" xfId="288"/>
    <cellStyle name="Normal 2 3 9" xfId="414"/>
    <cellStyle name="Normal 2 30" xfId="289"/>
    <cellStyle name="Normal 2 31" xfId="290"/>
    <cellStyle name="Normal 2 32" xfId="291"/>
    <cellStyle name="Normal 2 4" xfId="292"/>
    <cellStyle name="Normal 2 4 2" xfId="293"/>
    <cellStyle name="Normal 2 4 3" xfId="294"/>
    <cellStyle name="Normal 2 5" xfId="295"/>
    <cellStyle name="Normal 2 5 2" xfId="296"/>
    <cellStyle name="Normal 2 5 3" xfId="297"/>
    <cellStyle name="Normal 2 6" xfId="298"/>
    <cellStyle name="Normal 2 6 2" xfId="299"/>
    <cellStyle name="Normal 2 6 3" xfId="300"/>
    <cellStyle name="Normal 2 7" xfId="301"/>
    <cellStyle name="Normal 2 7 2" xfId="302"/>
    <cellStyle name="Normal 2 7 3" xfId="303"/>
    <cellStyle name="Normal 2 8" xfId="304"/>
    <cellStyle name="Normal 2 8 2" xfId="305"/>
    <cellStyle name="Normal 2 8 3" xfId="306"/>
    <cellStyle name="Normal 2 82" xfId="307"/>
    <cellStyle name="Normal 2 83" xfId="308"/>
    <cellStyle name="Normal 2 86" xfId="309"/>
    <cellStyle name="Normal 2 9" xfId="310"/>
    <cellStyle name="Normal 2 9 2" xfId="311"/>
    <cellStyle name="Normal 2 9 3" xfId="312"/>
    <cellStyle name="Normal 3" xfId="313"/>
    <cellStyle name="Normal 3 10" xfId="314"/>
    <cellStyle name="Normal 3 11" xfId="413"/>
    <cellStyle name="Normal 3 2" xfId="315"/>
    <cellStyle name="Normal 3 2 2" xfId="417"/>
    <cellStyle name="Normal 3 2 3" xfId="415"/>
    <cellStyle name="Normal 3 3" xfId="316"/>
    <cellStyle name="Normal 3 3 2" xfId="416"/>
    <cellStyle name="Normal 3 4" xfId="317"/>
    <cellStyle name="Normal 3 5" xfId="318"/>
    <cellStyle name="Normal 3 6" xfId="319"/>
    <cellStyle name="Normal 3 7" xfId="320"/>
    <cellStyle name="Normal 3 8" xfId="321"/>
    <cellStyle name="Normal 3 9" xfId="322"/>
    <cellStyle name="Normal 4" xfId="323"/>
    <cellStyle name="Normal 4 2" xfId="324"/>
    <cellStyle name="Normal 4 2 2" xfId="325"/>
    <cellStyle name="Normal 4 3" xfId="326"/>
    <cellStyle name="Normal 4 4" xfId="327"/>
    <cellStyle name="Normal 4 5" xfId="328"/>
    <cellStyle name="Normal 4 6" xfId="329"/>
    <cellStyle name="Normal 5" xfId="330"/>
    <cellStyle name="Normal 5 10" xfId="331"/>
    <cellStyle name="Normal 5 11" xfId="332"/>
    <cellStyle name="Normal 5 12" xfId="333"/>
    <cellStyle name="Normal 5 13" xfId="334"/>
    <cellStyle name="Normal 5 14" xfId="335"/>
    <cellStyle name="Normal 5 15" xfId="336"/>
    <cellStyle name="Normal 5 16" xfId="337"/>
    <cellStyle name="Normal 5 17" xfId="338"/>
    <cellStyle name="Normal 5 18" xfId="339"/>
    <cellStyle name="Normal 5 2" xfId="340"/>
    <cellStyle name="Normal 5 2 2" xfId="341"/>
    <cellStyle name="Normal 5 3" xfId="342"/>
    <cellStyle name="Normal 5 3 2" xfId="343"/>
    <cellStyle name="Normal 5 4" xfId="344"/>
    <cellStyle name="Normal 5 4 2" xfId="345"/>
    <cellStyle name="Normal 5 5" xfId="346"/>
    <cellStyle name="Normal 5 5 2" xfId="347"/>
    <cellStyle name="Normal 5 6" xfId="348"/>
    <cellStyle name="Normal 5 7" xfId="349"/>
    <cellStyle name="Normal 5 7 2" xfId="350"/>
    <cellStyle name="Normal 5 8" xfId="351"/>
    <cellStyle name="Normal 5 9" xfId="352"/>
    <cellStyle name="Normal 56" xfId="353"/>
    <cellStyle name="Normal 6" xfId="354"/>
    <cellStyle name="Normal 6 2" xfId="355"/>
    <cellStyle name="Normal 6 3" xfId="356"/>
    <cellStyle name="Normal 7" xfId="357"/>
    <cellStyle name="Normal 7 10" xfId="358"/>
    <cellStyle name="Normal 7 11" xfId="359"/>
    <cellStyle name="Normal 7 12" xfId="360"/>
    <cellStyle name="Normal 7 13" xfId="361"/>
    <cellStyle name="Normal 7 14" xfId="362"/>
    <cellStyle name="Normal 7 15" xfId="363"/>
    <cellStyle name="Normal 7 16" xfId="364"/>
    <cellStyle name="Normal 7 17" xfId="365"/>
    <cellStyle name="Normal 7 18" xfId="366"/>
    <cellStyle name="Normal 7 2" xfId="367"/>
    <cellStyle name="Normal 7 3" xfId="368"/>
    <cellStyle name="Normal 7 4" xfId="369"/>
    <cellStyle name="Normal 7 5" xfId="370"/>
    <cellStyle name="Normal 7 6" xfId="371"/>
    <cellStyle name="Normal 7 7" xfId="372"/>
    <cellStyle name="Normal 7 8" xfId="373"/>
    <cellStyle name="Normal 7 9" xfId="374"/>
    <cellStyle name="Normal 8" xfId="375"/>
    <cellStyle name="Normal 9" xfId="376"/>
    <cellStyle name="Normal 9 2" xfId="377"/>
    <cellStyle name="Normal 9 3" xfId="378"/>
    <cellStyle name="Normal_141008Reportes Cuadros Institucionales-sectorialesADV" xfId="379"/>
    <cellStyle name="Notas" xfId="380" builtinId="10" customBuiltin="1"/>
    <cellStyle name="Notas 2" xfId="381"/>
    <cellStyle name="Notas 3" xfId="382"/>
    <cellStyle name="Porcentaje 2" xfId="383"/>
    <cellStyle name="Porcentaje 2 2" xfId="384"/>
    <cellStyle name="Porcentaje 3" xfId="409"/>
    <cellStyle name="Porcentual 2" xfId="385"/>
    <cellStyle name="Porcentual 2 2" xfId="386"/>
    <cellStyle name="Salida" xfId="387" builtinId="21" customBuiltin="1"/>
    <cellStyle name="Texto de advertencia" xfId="388" builtinId="11" customBuiltin="1"/>
    <cellStyle name="Texto explicativo" xfId="389" builtinId="53" customBuiltin="1"/>
    <cellStyle name="Título" xfId="390" builtinId="15" customBuiltin="1"/>
    <cellStyle name="Título 2" xfId="391" builtinId="17" customBuiltin="1"/>
    <cellStyle name="Título 3" xfId="392" builtinId="18" customBuiltin="1"/>
    <cellStyle name="Título 4" xfId="393"/>
    <cellStyle name="Total" xfId="394" builtinId="25" customBuiltin="1"/>
    <cellStyle name="Total 10" xfId="395"/>
    <cellStyle name="Total 11" xfId="396"/>
    <cellStyle name="Total 12" xfId="397"/>
    <cellStyle name="Total 13" xfId="398"/>
    <cellStyle name="Total 14" xfId="399"/>
    <cellStyle name="Total 2" xfId="400"/>
    <cellStyle name="Total 3" xfId="401"/>
    <cellStyle name="Total 4" xfId="402"/>
    <cellStyle name="Total 5" xfId="403"/>
    <cellStyle name="Total 6" xfId="404"/>
    <cellStyle name="Total 7" xfId="405"/>
    <cellStyle name="Total 8" xfId="406"/>
    <cellStyle name="Total 9" xfId="407"/>
  </cellStyles>
  <dxfs count="2">
    <dxf>
      <font>
        <color rgb="FFCC0000"/>
      </font>
    </dxf>
    <dxf>
      <font>
        <color rgb="FFCC0000"/>
      </font>
    </dxf>
  </dxfs>
  <tableStyles count="0" defaultTableStyle="TableStyleMedium9" defaultPivotStyle="PivotStyleLight16"/>
  <colors>
    <mruColors>
      <color rgb="FFFFCC00"/>
      <color rgb="FFFF66FF"/>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24</xdr:row>
      <xdr:rowOff>114300</xdr:rowOff>
    </xdr:from>
    <xdr:to>
      <xdr:col>8</xdr:col>
      <xdr:colOff>752475</xdr:colOff>
      <xdr:row>24</xdr:row>
      <xdr:rowOff>133350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4743450"/>
          <a:ext cx="32480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11</xdr:row>
      <xdr:rowOff>0</xdr:rowOff>
    </xdr:from>
    <xdr:to>
      <xdr:col>5</xdr:col>
      <xdr:colOff>762000</xdr:colOff>
      <xdr:row>13</xdr:row>
      <xdr:rowOff>133350</xdr:rowOff>
    </xdr:to>
    <xdr:pic>
      <xdr:nvPicPr>
        <xdr:cNvPr id="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1743075"/>
          <a:ext cx="17430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1571405</xdr:colOff>
      <xdr:row>17</xdr:row>
      <xdr:rowOff>25990</xdr:rowOff>
    </xdr:from>
    <xdr:ext cx="2448491" cy="718466"/>
    <xdr:sp macro="" textlink="">
      <xdr:nvSpPr>
        <xdr:cNvPr id="2" name="Rectángulo 1"/>
        <xdr:cNvSpPr/>
      </xdr:nvSpPr>
      <xdr:spPr>
        <a:xfrm>
          <a:off x="2285780" y="3264490"/>
          <a:ext cx="2448491" cy="718466"/>
        </a:xfrm>
        <a:prstGeom prst="rect">
          <a:avLst/>
        </a:prstGeom>
        <a:noFill/>
      </xdr:spPr>
      <xdr:txBody>
        <a:bodyPr wrap="none" lIns="91440" tIns="45720" rIns="91440" bIns="45720">
          <a:spAutoFit/>
        </a:bodyPr>
        <a:lstStyle/>
        <a:p>
          <a:pPr algn="ctr"/>
          <a:r>
            <a:rPr lang="es-ES" sz="4000" b="0" cap="none" spc="0">
              <a:ln w="0"/>
              <a:gradFill>
                <a:gsLst>
                  <a:gs pos="21000">
                    <a:srgbClr val="53575C"/>
                  </a:gs>
                  <a:gs pos="88000">
                    <a:srgbClr val="C5C7CA"/>
                  </a:gs>
                </a:gsLst>
                <a:lin ang="5400000"/>
              </a:gradFill>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FATURA%20DE%20CONTABILIDAD/CONTABILIDAD%202018/Estados%20Fros%20y%20Pptales%202018%20marzo%20CON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gcg\CECILIA\PARAESTATAL\ESTADOS%20FINANCIEROS\FORMATOS%20ESTADOS%20FINANCIEROS\2014\2014\Estados%20Fros%20y%20Pptales%20GTO%20Vincula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2001AGOSTO2018/JEFATURA%20DE%20CONTABILIDAD/CONTABILIDAD%202019/ESTADOS%20FINANC%201ER%20TRIM2019/Estados%20Fros%20y%20Pptales%202019%20MARZO%20Mo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PC"/>
      <sheetName val="NOTAS"/>
      <sheetName val="NOTAS (2)"/>
      <sheetName val="IPF (2)"/>
      <sheetName val="EAI"/>
      <sheetName val="CAdmon"/>
      <sheetName val="CTG"/>
      <sheetName val="COG"/>
      <sheetName val="CFG"/>
      <sheetName val="EN"/>
      <sheetName val="ID"/>
      <sheetName val="IPF"/>
      <sheetName val="CProg"/>
      <sheetName val="PyPI"/>
      <sheetName val="IR"/>
      <sheetName val="Esq Bur"/>
      <sheetName val="Rel Cta Banc"/>
      <sheetName val="Rel Cta Banc (2)"/>
      <sheetName val="ctas bancarias productivas"/>
      <sheetName val="DGTOF"/>
      <sheetName val="MPASUB FALTA"/>
    </sheetNames>
    <sheetDataSet>
      <sheetData sheetId="0"/>
      <sheetData sheetId="1">
        <row r="16">
          <cell r="E16">
            <v>250342684.78</v>
          </cell>
        </row>
        <row r="19">
          <cell r="E19">
            <v>0</v>
          </cell>
        </row>
        <row r="20">
          <cell r="E20">
            <v>0</v>
          </cell>
        </row>
        <row r="21">
          <cell r="E21">
            <v>0</v>
          </cell>
        </row>
        <row r="30">
          <cell r="E30">
            <v>0</v>
          </cell>
        </row>
        <row r="33">
          <cell r="E33">
            <v>0</v>
          </cell>
        </row>
        <row r="35">
          <cell r="E35">
            <v>0</v>
          </cell>
        </row>
        <row r="36">
          <cell r="E36">
            <v>0</v>
          </cell>
        </row>
        <row r="37">
          <cell r="D37">
            <v>0</v>
          </cell>
          <cell r="E3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3">
          <cell r="E33">
            <v>0</v>
          </cell>
          <cell r="H33">
            <v>0</v>
          </cell>
          <cell r="I33">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PT_ESF_ECSF"/>
      <sheetName val="EAA"/>
      <sheetName val="EADP"/>
      <sheetName val="PC"/>
      <sheetName val="NOTAS"/>
      <sheetName val="Hoja1"/>
      <sheetName val="NOTAS (2)"/>
      <sheetName val="IPF (2)"/>
      <sheetName val="EAI "/>
      <sheetName val="CAdmin"/>
      <sheetName val="CTG"/>
      <sheetName val="COG"/>
      <sheetName val="CFG"/>
      <sheetName val="EN"/>
      <sheetName val="ID"/>
      <sheetName val="IPF"/>
      <sheetName val="CProg"/>
      <sheetName val="PyPI"/>
      <sheetName val="IR"/>
      <sheetName val="Esq Bur"/>
      <sheetName val="Rel Cta Banc"/>
      <sheetName val="Rel Cta Banc (2)"/>
      <sheetName val="ctas bancarias productivas"/>
      <sheetName val="DGTOF"/>
      <sheetName val="MPASUB FA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1">
          <cell r="C61">
            <v>962927823.27999997</v>
          </cell>
          <cell r="E61">
            <v>972715409.62</v>
          </cell>
          <cell r="F61">
            <v>177718935.30000001</v>
          </cell>
          <cell r="G61">
            <v>177384311.58000001</v>
          </cell>
        </row>
      </sheetData>
      <sheetData sheetId="15"/>
      <sheetData sheetId="16"/>
      <sheetData sheetId="17"/>
      <sheetData sheetId="18">
        <row r="3">
          <cell r="B3" t="str">
            <v>Del 01 de Enero al 31 de Marzo de  2019</v>
          </cell>
        </row>
      </sheetData>
      <sheetData sheetId="19">
        <row r="3">
          <cell r="A3" t="str">
            <v>Del 01 de Enero al 31 de Marzo de  2019</v>
          </cell>
        </row>
      </sheetData>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68"/>
  <sheetViews>
    <sheetView showGridLines="0" view="pageBreakPreview" topLeftCell="A35" zoomScale="85" zoomScaleNormal="80" zoomScaleSheetLayoutView="85" zoomScalePageLayoutView="80" workbookViewId="0">
      <selection activeCell="C78" sqref="C78"/>
    </sheetView>
  </sheetViews>
  <sheetFormatPr baseColWidth="10" defaultRowHeight="12.75"/>
  <cols>
    <col min="1" max="1" width="4.85546875" style="27" customWidth="1"/>
    <col min="2" max="2" width="27.5703125" style="31" customWidth="1"/>
    <col min="3" max="3" width="37.85546875" style="27" customWidth="1"/>
    <col min="4" max="5" width="21" style="27" customWidth="1"/>
    <col min="6" max="6" width="11" style="62" customWidth="1"/>
    <col min="7" max="8" width="27.5703125" style="27" customWidth="1"/>
    <col min="9" max="10" width="21" style="27" customWidth="1"/>
    <col min="11" max="11" width="4.85546875" style="23" customWidth="1"/>
    <col min="12" max="12" width="1.7109375" style="53" customWidth="1"/>
    <col min="13" max="13" width="23.140625" style="27" bestFit="1" customWidth="1"/>
    <col min="14" max="16384" width="11.42578125" style="27"/>
  </cols>
  <sheetData>
    <row r="1" spans="1:12" ht="57.75" customHeight="1">
      <c r="A1" s="52"/>
      <c r="B1" s="985" t="s">
        <v>1045</v>
      </c>
      <c r="C1" s="986"/>
      <c r="D1" s="986"/>
      <c r="E1" s="986"/>
      <c r="F1" s="986"/>
      <c r="G1" s="986"/>
      <c r="H1" s="986"/>
      <c r="I1" s="986"/>
      <c r="J1" s="986"/>
      <c r="K1" s="986"/>
    </row>
    <row r="2" spans="1:12" ht="3" customHeight="1">
      <c r="A2" s="54"/>
      <c r="B2" s="282"/>
      <c r="C2" s="54"/>
      <c r="D2" s="54"/>
      <c r="E2" s="54"/>
      <c r="F2" s="55"/>
      <c r="G2" s="54"/>
      <c r="H2" s="54"/>
      <c r="I2" s="54"/>
      <c r="J2" s="54"/>
      <c r="K2" s="27"/>
      <c r="L2" s="31"/>
    </row>
    <row r="3" spans="1:12" ht="3" customHeight="1">
      <c r="A3" s="54"/>
      <c r="B3" s="282"/>
      <c r="C3" s="54"/>
      <c r="D3" s="54"/>
      <c r="E3" s="54"/>
      <c r="F3" s="55"/>
      <c r="G3" s="54"/>
      <c r="H3" s="54"/>
      <c r="I3" s="54"/>
      <c r="J3" s="54"/>
      <c r="K3" s="27"/>
    </row>
    <row r="4" spans="1:12" s="58" customFormat="1" ht="15" customHeight="1">
      <c r="A4" s="999"/>
      <c r="B4" s="1001" t="s">
        <v>53</v>
      </c>
      <c r="C4" s="1002"/>
      <c r="D4" s="281" t="s">
        <v>54</v>
      </c>
      <c r="E4" s="281"/>
      <c r="F4" s="1005"/>
      <c r="G4" s="1002" t="s">
        <v>53</v>
      </c>
      <c r="H4" s="1002"/>
      <c r="I4" s="281" t="s">
        <v>54</v>
      </c>
      <c r="J4" s="281"/>
      <c r="K4" s="56"/>
      <c r="L4" s="57"/>
    </row>
    <row r="5" spans="1:12" s="58" customFormat="1" ht="15" customHeight="1">
      <c r="A5" s="1000"/>
      <c r="B5" s="1003"/>
      <c r="C5" s="1004"/>
      <c r="D5" s="59">
        <v>2019</v>
      </c>
      <c r="E5" s="59">
        <v>2018</v>
      </c>
      <c r="F5" s="1006"/>
      <c r="G5" s="1004"/>
      <c r="H5" s="1004"/>
      <c r="I5" s="59">
        <v>2019</v>
      </c>
      <c r="J5" s="59">
        <v>2018</v>
      </c>
      <c r="K5" s="60"/>
      <c r="L5" s="57"/>
    </row>
    <row r="6" spans="1:12" ht="3" customHeight="1">
      <c r="A6" s="282"/>
      <c r="B6" s="282"/>
      <c r="C6" s="54"/>
      <c r="D6" s="54"/>
      <c r="E6" s="54"/>
      <c r="F6" s="55"/>
      <c r="G6" s="54"/>
      <c r="H6" s="54"/>
      <c r="I6" s="54"/>
      <c r="J6" s="54"/>
      <c r="K6" s="29"/>
      <c r="L6" s="31"/>
    </row>
    <row r="7" spans="1:12" ht="3" customHeight="1">
      <c r="A7" s="282"/>
      <c r="B7" s="282"/>
      <c r="C7" s="54"/>
      <c r="D7" s="54"/>
      <c r="E7" s="54"/>
      <c r="F7" s="55"/>
      <c r="G7" s="54"/>
      <c r="H7" s="54"/>
      <c r="I7" s="54"/>
      <c r="J7" s="54"/>
      <c r="K7" s="29"/>
    </row>
    <row r="8" spans="1:12">
      <c r="A8" s="73"/>
      <c r="B8" s="1007" t="s">
        <v>55</v>
      </c>
      <c r="C8" s="1008"/>
      <c r="D8" s="61"/>
      <c r="E8" s="36"/>
      <c r="G8" s="1008" t="s">
        <v>56</v>
      </c>
      <c r="H8" s="1008"/>
      <c r="I8" s="49"/>
      <c r="J8" s="49"/>
      <c r="K8" s="29"/>
    </row>
    <row r="9" spans="1:12" ht="5.0999999999999996" customHeight="1">
      <c r="A9" s="73"/>
      <c r="B9" s="943"/>
      <c r="C9" s="49"/>
      <c r="D9" s="30"/>
      <c r="E9" s="30"/>
      <c r="G9" s="318"/>
      <c r="H9" s="49"/>
      <c r="I9" s="33"/>
      <c r="J9" s="33"/>
      <c r="K9" s="29"/>
    </row>
    <row r="10" spans="1:12">
      <c r="A10" s="73"/>
      <c r="B10" s="1009" t="s">
        <v>57</v>
      </c>
      <c r="C10" s="994"/>
      <c r="D10" s="30"/>
      <c r="E10" s="30"/>
      <c r="G10" s="994" t="s">
        <v>58</v>
      </c>
      <c r="H10" s="994"/>
      <c r="I10" s="856"/>
      <c r="J10" s="30"/>
      <c r="K10" s="29"/>
    </row>
    <row r="11" spans="1:12" ht="5.0999999999999996" customHeight="1">
      <c r="A11" s="73"/>
      <c r="B11" s="944"/>
      <c r="C11" s="38"/>
      <c r="D11" s="30"/>
      <c r="E11" s="30"/>
      <c r="G11" s="41"/>
      <c r="H11" s="38"/>
      <c r="I11" s="856"/>
      <c r="J11" s="30"/>
      <c r="K11" s="29"/>
    </row>
    <row r="12" spans="1:12">
      <c r="A12" s="73"/>
      <c r="B12" s="988" t="s">
        <v>59</v>
      </c>
      <c r="C12" s="987"/>
      <c r="D12" s="852">
        <v>216737161.22</v>
      </c>
      <c r="E12" s="37">
        <v>271981548.14999998</v>
      </c>
      <c r="G12" s="987" t="s">
        <v>60</v>
      </c>
      <c r="H12" s="987"/>
      <c r="I12" s="852">
        <v>73835451.959999993</v>
      </c>
      <c r="J12" s="37">
        <v>185413715.09999999</v>
      </c>
      <c r="K12" s="29"/>
    </row>
    <row r="13" spans="1:12">
      <c r="A13" s="73"/>
      <c r="B13" s="988" t="s">
        <v>61</v>
      </c>
      <c r="C13" s="987"/>
      <c r="D13" s="852">
        <v>1770092.72</v>
      </c>
      <c r="E13" s="37">
        <v>671228.35</v>
      </c>
      <c r="G13" s="987" t="s">
        <v>62</v>
      </c>
      <c r="H13" s="987"/>
      <c r="I13" s="852">
        <v>0</v>
      </c>
      <c r="J13" s="37">
        <v>0</v>
      </c>
      <c r="K13" s="29"/>
    </row>
    <row r="14" spans="1:12">
      <c r="A14" s="73"/>
      <c r="B14" s="988" t="s">
        <v>63</v>
      </c>
      <c r="C14" s="987"/>
      <c r="D14" s="852">
        <v>3438096.83</v>
      </c>
      <c r="E14" s="37">
        <v>2930529.48</v>
      </c>
      <c r="G14" s="987" t="s">
        <v>64</v>
      </c>
      <c r="H14" s="987"/>
      <c r="I14" s="852">
        <v>0</v>
      </c>
      <c r="J14" s="37">
        <v>0</v>
      </c>
      <c r="K14" s="29"/>
    </row>
    <row r="15" spans="1:12">
      <c r="A15" s="73"/>
      <c r="B15" s="988" t="s">
        <v>65</v>
      </c>
      <c r="C15" s="987"/>
      <c r="D15" s="852">
        <v>0</v>
      </c>
      <c r="E15" s="37">
        <v>0</v>
      </c>
      <c r="G15" s="987" t="s">
        <v>66</v>
      </c>
      <c r="H15" s="987"/>
      <c r="I15" s="852">
        <v>0</v>
      </c>
      <c r="J15" s="37">
        <v>0</v>
      </c>
      <c r="K15" s="29"/>
    </row>
    <row r="16" spans="1:12">
      <c r="A16" s="73"/>
      <c r="B16" s="988" t="s">
        <v>67</v>
      </c>
      <c r="C16" s="987"/>
      <c r="D16" s="852">
        <v>0</v>
      </c>
      <c r="E16" s="37">
        <v>0</v>
      </c>
      <c r="G16" s="987" t="s">
        <v>68</v>
      </c>
      <c r="H16" s="987"/>
      <c r="I16" s="852">
        <v>0.01</v>
      </c>
      <c r="J16" s="37">
        <v>0</v>
      </c>
      <c r="K16" s="29"/>
    </row>
    <row r="17" spans="1:11" ht="25.5" customHeight="1">
      <c r="A17" s="73"/>
      <c r="B17" s="988" t="s">
        <v>69</v>
      </c>
      <c r="C17" s="987"/>
      <c r="D17" s="852">
        <v>0</v>
      </c>
      <c r="E17" s="37">
        <v>0</v>
      </c>
      <c r="G17" s="989" t="s">
        <v>70</v>
      </c>
      <c r="H17" s="989"/>
      <c r="I17" s="852">
        <v>5000</v>
      </c>
      <c r="J17" s="37">
        <v>0</v>
      </c>
      <c r="K17" s="29"/>
    </row>
    <row r="18" spans="1:11">
      <c r="A18" s="73"/>
      <c r="B18" s="988" t="s">
        <v>71</v>
      </c>
      <c r="C18" s="987"/>
      <c r="D18" s="852">
        <v>85669.01</v>
      </c>
      <c r="E18" s="37">
        <v>80669.009999999995</v>
      </c>
      <c r="G18" s="987" t="s">
        <v>72</v>
      </c>
      <c r="H18" s="987"/>
      <c r="I18" s="852">
        <v>0</v>
      </c>
      <c r="J18" s="37">
        <v>0</v>
      </c>
      <c r="K18" s="29"/>
    </row>
    <row r="19" spans="1:11">
      <c r="A19" s="73"/>
      <c r="B19" s="945"/>
      <c r="C19" s="874"/>
      <c r="D19" s="853"/>
      <c r="E19" s="64"/>
      <c r="G19" s="987" t="s">
        <v>73</v>
      </c>
      <c r="H19" s="987"/>
      <c r="I19" s="852">
        <v>290</v>
      </c>
      <c r="J19" s="37">
        <v>0</v>
      </c>
      <c r="K19" s="29"/>
    </row>
    <row r="20" spans="1:11">
      <c r="A20" s="83"/>
      <c r="B20" s="1009" t="s">
        <v>74</v>
      </c>
      <c r="C20" s="994"/>
      <c r="D20" s="854">
        <f>SUM(D12:D18)</f>
        <v>222031019.78</v>
      </c>
      <c r="E20" s="65">
        <f>SUM(E12:E18)</f>
        <v>275663974.99000001</v>
      </c>
      <c r="F20" s="66"/>
      <c r="G20" s="318"/>
      <c r="H20" s="49"/>
      <c r="I20" s="855"/>
      <c r="J20" s="39"/>
      <c r="K20" s="29"/>
    </row>
    <row r="21" spans="1:11">
      <c r="A21" s="83"/>
      <c r="B21" s="943"/>
      <c r="C21" s="875"/>
      <c r="D21" s="855"/>
      <c r="E21" s="39"/>
      <c r="F21" s="66"/>
      <c r="G21" s="994" t="s">
        <v>75</v>
      </c>
      <c r="H21" s="994"/>
      <c r="I21" s="854">
        <f>SUM(I12:I19)</f>
        <v>73840741.969999999</v>
      </c>
      <c r="J21" s="65">
        <f>SUM(J12:J19)</f>
        <v>185413715.09999999</v>
      </c>
      <c r="K21" s="29"/>
    </row>
    <row r="22" spans="1:11">
      <c r="A22" s="73"/>
      <c r="B22" s="945"/>
      <c r="C22" s="63"/>
      <c r="D22" s="853"/>
      <c r="E22" s="64"/>
      <c r="G22" s="67"/>
      <c r="H22" s="874"/>
      <c r="I22" s="853"/>
      <c r="J22" s="64"/>
      <c r="K22" s="29"/>
    </row>
    <row r="23" spans="1:11">
      <c r="A23" s="73"/>
      <c r="B23" s="1009" t="s">
        <v>76</v>
      </c>
      <c r="C23" s="994"/>
      <c r="D23" s="856"/>
      <c r="E23" s="30"/>
      <c r="G23" s="994" t="s">
        <v>77</v>
      </c>
      <c r="H23" s="994"/>
      <c r="I23" s="856"/>
      <c r="J23" s="30"/>
      <c r="K23" s="29"/>
    </row>
    <row r="24" spans="1:11">
      <c r="A24" s="73"/>
      <c r="B24" s="945"/>
      <c r="C24" s="63"/>
      <c r="D24" s="853"/>
      <c r="E24" s="64"/>
      <c r="G24" s="63"/>
      <c r="H24" s="874"/>
      <c r="I24" s="853"/>
      <c r="J24" s="64"/>
      <c r="K24" s="29"/>
    </row>
    <row r="25" spans="1:11">
      <c r="A25" s="73"/>
      <c r="B25" s="988" t="s">
        <v>78</v>
      </c>
      <c r="C25" s="987"/>
      <c r="D25" s="852">
        <v>434453.71</v>
      </c>
      <c r="E25" s="37">
        <v>434453.71</v>
      </c>
      <c r="G25" s="987" t="s">
        <v>79</v>
      </c>
      <c r="H25" s="987"/>
      <c r="I25" s="852">
        <v>0</v>
      </c>
      <c r="J25" s="37">
        <v>0</v>
      </c>
      <c r="K25" s="29"/>
    </row>
    <row r="26" spans="1:11">
      <c r="A26" s="73"/>
      <c r="B26" s="988" t="s">
        <v>80</v>
      </c>
      <c r="C26" s="987"/>
      <c r="D26" s="852">
        <v>0</v>
      </c>
      <c r="E26" s="37">
        <v>0</v>
      </c>
      <c r="G26" s="987" t="s">
        <v>81</v>
      </c>
      <c r="H26" s="987"/>
      <c r="I26" s="852">
        <v>0</v>
      </c>
      <c r="J26" s="37">
        <v>0</v>
      </c>
      <c r="K26" s="29"/>
    </row>
    <row r="27" spans="1:11">
      <c r="A27" s="73"/>
      <c r="B27" s="988" t="s">
        <v>82</v>
      </c>
      <c r="C27" s="987"/>
      <c r="D27" s="852">
        <v>823511896.65999997</v>
      </c>
      <c r="E27" s="37">
        <v>823069645.80999994</v>
      </c>
      <c r="F27" s="143"/>
      <c r="G27" s="987" t="s">
        <v>83</v>
      </c>
      <c r="H27" s="987"/>
      <c r="I27" s="852">
        <v>0</v>
      </c>
      <c r="J27" s="37">
        <v>0</v>
      </c>
      <c r="K27" s="29"/>
    </row>
    <row r="28" spans="1:11">
      <c r="A28" s="73"/>
      <c r="B28" s="988" t="s">
        <v>84</v>
      </c>
      <c r="C28" s="987"/>
      <c r="D28" s="852">
        <v>450530030.60000002</v>
      </c>
      <c r="E28" s="37">
        <v>449832058.13</v>
      </c>
      <c r="F28" s="143"/>
      <c r="G28" s="987" t="s">
        <v>85</v>
      </c>
      <c r="H28" s="987"/>
      <c r="I28" s="852">
        <v>0</v>
      </c>
      <c r="J28" s="37">
        <v>0</v>
      </c>
      <c r="K28" s="29"/>
    </row>
    <row r="29" spans="1:11" ht="26.25" customHeight="1">
      <c r="A29" s="73"/>
      <c r="B29" s="988" t="s">
        <v>86</v>
      </c>
      <c r="C29" s="987"/>
      <c r="D29" s="852">
        <v>0</v>
      </c>
      <c r="E29" s="37">
        <v>0</v>
      </c>
      <c r="G29" s="989" t="s">
        <v>87</v>
      </c>
      <c r="H29" s="989"/>
      <c r="I29" s="852">
        <v>0</v>
      </c>
      <c r="J29" s="37">
        <v>0</v>
      </c>
      <c r="K29" s="29"/>
    </row>
    <row r="30" spans="1:11">
      <c r="A30" s="73"/>
      <c r="B30" s="988" t="s">
        <v>88</v>
      </c>
      <c r="C30" s="987"/>
      <c r="D30" s="852">
        <v>-249736660.40000001</v>
      </c>
      <c r="E30" s="37">
        <v>-250005281.25</v>
      </c>
      <c r="F30" s="143"/>
      <c r="G30" s="987" t="s">
        <v>89</v>
      </c>
      <c r="H30" s="987"/>
      <c r="I30" s="37">
        <v>0</v>
      </c>
      <c r="J30" s="37">
        <v>0</v>
      </c>
      <c r="K30" s="29"/>
    </row>
    <row r="31" spans="1:11">
      <c r="A31" s="73"/>
      <c r="B31" s="988" t="s">
        <v>90</v>
      </c>
      <c r="C31" s="987"/>
      <c r="D31" s="852">
        <v>0</v>
      </c>
      <c r="E31" s="37">
        <v>0</v>
      </c>
      <c r="G31" s="63"/>
      <c r="H31" s="874"/>
      <c r="I31" s="64"/>
      <c r="J31" s="64"/>
      <c r="K31" s="29"/>
    </row>
    <row r="32" spans="1:11">
      <c r="A32" s="73"/>
      <c r="B32" s="988" t="s">
        <v>91</v>
      </c>
      <c r="C32" s="987"/>
      <c r="D32" s="852">
        <v>0</v>
      </c>
      <c r="E32" s="37">
        <v>0</v>
      </c>
      <c r="G32" s="994" t="s">
        <v>92</v>
      </c>
      <c r="H32" s="994"/>
      <c r="I32" s="65">
        <f>SUM(I25:I30)</f>
        <v>0</v>
      </c>
      <c r="J32" s="65">
        <f>SUM(J25:J30)</f>
        <v>0</v>
      </c>
      <c r="K32" s="29"/>
    </row>
    <row r="33" spans="1:13">
      <c r="A33" s="73"/>
      <c r="B33" s="988" t="s">
        <v>93</v>
      </c>
      <c r="C33" s="987"/>
      <c r="D33" s="37">
        <v>0</v>
      </c>
      <c r="E33" s="37">
        <v>0</v>
      </c>
      <c r="G33" s="318"/>
      <c r="H33" s="875"/>
      <c r="I33" s="39"/>
      <c r="J33" s="39"/>
      <c r="K33" s="29"/>
    </row>
    <row r="34" spans="1:13">
      <c r="A34" s="73"/>
      <c r="B34" s="945"/>
      <c r="C34" s="874"/>
      <c r="D34" s="64"/>
      <c r="E34" s="64"/>
      <c r="G34" s="994" t="s">
        <v>94</v>
      </c>
      <c r="H34" s="994"/>
      <c r="I34" s="65">
        <f>I21+I32</f>
        <v>73840741.969999999</v>
      </c>
      <c r="J34" s="65">
        <f>J21+J32</f>
        <v>185413715.09999999</v>
      </c>
      <c r="K34" s="29"/>
    </row>
    <row r="35" spans="1:13">
      <c r="A35" s="83"/>
      <c r="B35" s="1009" t="s">
        <v>95</v>
      </c>
      <c r="C35" s="994"/>
      <c r="D35" s="65">
        <f>SUM(D25:D33)</f>
        <v>1024739720.5700001</v>
      </c>
      <c r="E35" s="65">
        <f>SUM(E25:E33)</f>
        <v>1023330876.4000001</v>
      </c>
      <c r="F35" s="66"/>
      <c r="G35" s="318"/>
      <c r="H35" s="68"/>
      <c r="I35" s="39"/>
      <c r="J35" s="39"/>
      <c r="K35" s="29"/>
    </row>
    <row r="36" spans="1:13">
      <c r="A36" s="73"/>
      <c r="B36" s="945"/>
      <c r="C36" s="318"/>
      <c r="D36" s="64"/>
      <c r="E36" s="64"/>
      <c r="G36" s="1008" t="s">
        <v>96</v>
      </c>
      <c r="H36" s="1008"/>
      <c r="I36" s="64"/>
      <c r="J36" s="64"/>
      <c r="K36" s="29"/>
    </row>
    <row r="37" spans="1:13">
      <c r="A37" s="73"/>
      <c r="B37" s="1009" t="s">
        <v>97</v>
      </c>
      <c r="C37" s="994"/>
      <c r="D37" s="65">
        <f>D20+D35</f>
        <v>1246770740.3500001</v>
      </c>
      <c r="E37" s="65">
        <f>E20+E35</f>
        <v>1298994851.3900001</v>
      </c>
      <c r="G37" s="318"/>
      <c r="H37" s="68"/>
      <c r="I37" s="64"/>
      <c r="J37" s="64"/>
      <c r="K37" s="29"/>
    </row>
    <row r="38" spans="1:13">
      <c r="A38" s="73"/>
      <c r="B38" s="945"/>
      <c r="C38" s="63"/>
      <c r="D38" s="64"/>
      <c r="E38" s="64"/>
      <c r="G38" s="994" t="s">
        <v>98</v>
      </c>
      <c r="H38" s="994"/>
      <c r="I38" s="65">
        <f>SUM(I40:I42)</f>
        <v>1155904204.75</v>
      </c>
      <c r="J38" s="65">
        <f>SUM(J40:J42)</f>
        <v>1152335507.97</v>
      </c>
      <c r="K38" s="29"/>
      <c r="M38" s="358"/>
    </row>
    <row r="39" spans="1:13">
      <c r="A39" s="73"/>
      <c r="B39" s="945"/>
      <c r="C39" s="63"/>
      <c r="D39" s="64"/>
      <c r="E39" s="64"/>
      <c r="G39" s="63"/>
      <c r="H39" s="36"/>
      <c r="I39" s="64"/>
      <c r="J39" s="64"/>
      <c r="K39" s="29"/>
    </row>
    <row r="40" spans="1:13">
      <c r="A40" s="73"/>
      <c r="B40" s="945"/>
      <c r="C40" s="63"/>
      <c r="D40" s="64"/>
      <c r="E40" s="64"/>
      <c r="G40" s="987" t="s">
        <v>30</v>
      </c>
      <c r="H40" s="987"/>
      <c r="I40" s="852">
        <v>1155904204.75</v>
      </c>
      <c r="J40" s="37">
        <v>1152335507.97</v>
      </c>
      <c r="K40" s="29"/>
      <c r="M40" s="315"/>
    </row>
    <row r="41" spans="1:13">
      <c r="A41" s="73"/>
      <c r="B41" s="945"/>
      <c r="C41" s="998"/>
      <c r="D41" s="998"/>
      <c r="E41" s="64"/>
      <c r="G41" s="987" t="s">
        <v>99</v>
      </c>
      <c r="H41" s="987"/>
      <c r="I41" s="37">
        <v>0</v>
      </c>
      <c r="J41" s="37">
        <v>0</v>
      </c>
      <c r="K41" s="29"/>
    </row>
    <row r="42" spans="1:13">
      <c r="A42" s="73"/>
      <c r="B42" s="945"/>
      <c r="C42" s="998"/>
      <c r="D42" s="998"/>
      <c r="E42" s="64"/>
      <c r="G42" s="987" t="s">
        <v>100</v>
      </c>
      <c r="H42" s="987"/>
      <c r="I42" s="37">
        <v>0</v>
      </c>
      <c r="J42" s="37">
        <v>0</v>
      </c>
      <c r="K42" s="29"/>
    </row>
    <row r="43" spans="1:13">
      <c r="A43" s="73"/>
      <c r="B43" s="945"/>
      <c r="C43" s="998"/>
      <c r="D43" s="998"/>
      <c r="E43" s="64"/>
      <c r="G43" s="63"/>
      <c r="H43" s="36"/>
      <c r="I43" s="64"/>
      <c r="J43" s="64"/>
      <c r="K43" s="29"/>
    </row>
    <row r="44" spans="1:13">
      <c r="A44" s="73"/>
      <c r="B44" s="945"/>
      <c r="C44" s="998"/>
      <c r="D44" s="998"/>
      <c r="E44" s="64"/>
      <c r="G44" s="994" t="s">
        <v>101</v>
      </c>
      <c r="H44" s="994"/>
      <c r="I44" s="65">
        <f>SUM(I46:I50)</f>
        <v>17025793.759999998</v>
      </c>
      <c r="J44" s="65">
        <f>SUM(J46:J50)</f>
        <v>-38754371.68</v>
      </c>
      <c r="K44" s="29"/>
      <c r="M44" s="359"/>
    </row>
    <row r="45" spans="1:13">
      <c r="A45" s="73"/>
      <c r="B45" s="945"/>
      <c r="C45" s="998"/>
      <c r="D45" s="998"/>
      <c r="E45" s="64"/>
      <c r="G45" s="318"/>
      <c r="H45" s="36"/>
      <c r="I45" s="69"/>
      <c r="J45" s="69"/>
      <c r="K45" s="29"/>
    </row>
    <row r="46" spans="1:13">
      <c r="A46" s="73"/>
      <c r="B46" s="945"/>
      <c r="C46" s="998"/>
      <c r="D46" s="998"/>
      <c r="E46" s="64"/>
      <c r="G46" s="987" t="s">
        <v>102</v>
      </c>
      <c r="H46" s="987"/>
      <c r="I46" s="37">
        <v>56049219.849999994</v>
      </c>
      <c r="J46" s="37">
        <v>-32791306.879999999</v>
      </c>
      <c r="K46" s="29"/>
      <c r="M46" s="315"/>
    </row>
    <row r="47" spans="1:13">
      <c r="A47" s="73"/>
      <c r="B47" s="945"/>
      <c r="C47" s="998"/>
      <c r="D47" s="998"/>
      <c r="E47" s="64"/>
      <c r="G47" s="987" t="s">
        <v>103</v>
      </c>
      <c r="H47" s="987"/>
      <c r="I47" s="37">
        <v>-39023426.549999997</v>
      </c>
      <c r="J47" s="37">
        <v>-5963064.7999999998</v>
      </c>
      <c r="K47" s="29"/>
      <c r="L47" s="287"/>
      <c r="M47" s="315"/>
    </row>
    <row r="48" spans="1:13">
      <c r="A48" s="73"/>
      <c r="B48" s="945"/>
      <c r="C48" s="998"/>
      <c r="D48" s="998"/>
      <c r="E48" s="64"/>
      <c r="G48" s="987" t="s">
        <v>104</v>
      </c>
      <c r="H48" s="987"/>
      <c r="I48" s="37">
        <v>0</v>
      </c>
      <c r="J48" s="37">
        <v>0.46</v>
      </c>
      <c r="K48" s="29"/>
    </row>
    <row r="49" spans="1:14">
      <c r="A49" s="73"/>
      <c r="B49" s="945"/>
      <c r="C49" s="63"/>
      <c r="D49" s="64"/>
      <c r="E49" s="64"/>
      <c r="G49" s="987" t="s">
        <v>105</v>
      </c>
      <c r="H49" s="987"/>
      <c r="I49" s="37">
        <v>0.46</v>
      </c>
      <c r="J49" s="37">
        <v>0</v>
      </c>
      <c r="K49" s="29"/>
    </row>
    <row r="50" spans="1:14">
      <c r="A50" s="73"/>
      <c r="B50" s="945"/>
      <c r="C50" s="63"/>
      <c r="D50" s="64"/>
      <c r="E50" s="64"/>
      <c r="G50" s="987" t="s">
        <v>106</v>
      </c>
      <c r="H50" s="987"/>
      <c r="I50" s="37">
        <v>0</v>
      </c>
      <c r="J50" s="37">
        <v>-0.46</v>
      </c>
      <c r="K50" s="29"/>
    </row>
    <row r="51" spans="1:14">
      <c r="A51" s="73"/>
      <c r="B51" s="945"/>
      <c r="C51" s="63"/>
      <c r="D51" s="64"/>
      <c r="E51" s="64"/>
      <c r="G51" s="63"/>
      <c r="H51" s="36"/>
      <c r="I51" s="64"/>
      <c r="J51" s="64"/>
      <c r="K51" s="29"/>
    </row>
    <row r="52" spans="1:14" ht="25.5" customHeight="1">
      <c r="A52" s="73"/>
      <c r="B52" s="945"/>
      <c r="C52" s="63"/>
      <c r="D52" s="64"/>
      <c r="E52" s="64"/>
      <c r="G52" s="994" t="s">
        <v>107</v>
      </c>
      <c r="H52" s="994"/>
      <c r="I52" s="65">
        <f>SUM(I54:I55)</f>
        <v>0</v>
      </c>
      <c r="J52" s="65">
        <f>SUM(J54:J55)</f>
        <v>0</v>
      </c>
      <c r="K52" s="29"/>
    </row>
    <row r="53" spans="1:14">
      <c r="A53" s="73"/>
      <c r="B53" s="945"/>
      <c r="C53" s="63"/>
      <c r="D53" s="64"/>
      <c r="E53" s="64"/>
      <c r="G53" s="63"/>
      <c r="H53" s="36"/>
      <c r="I53" s="64"/>
      <c r="J53" s="64"/>
      <c r="K53" s="29"/>
    </row>
    <row r="54" spans="1:14">
      <c r="A54" s="73"/>
      <c r="B54" s="945"/>
      <c r="C54" s="63"/>
      <c r="D54" s="64"/>
      <c r="E54" s="64"/>
      <c r="G54" s="987" t="s">
        <v>108</v>
      </c>
      <c r="H54" s="987"/>
      <c r="I54" s="37">
        <v>0</v>
      </c>
      <c r="J54" s="37">
        <v>0</v>
      </c>
      <c r="K54" s="29"/>
    </row>
    <row r="55" spans="1:14">
      <c r="A55" s="73"/>
      <c r="B55" s="945"/>
      <c r="C55" s="63"/>
      <c r="D55" s="64"/>
      <c r="E55" s="64"/>
      <c r="G55" s="987" t="s">
        <v>109</v>
      </c>
      <c r="H55" s="987"/>
      <c r="I55" s="37">
        <v>0</v>
      </c>
      <c r="J55" s="37">
        <v>0</v>
      </c>
      <c r="K55" s="29"/>
    </row>
    <row r="56" spans="1:14" ht="9.9499999999999993" customHeight="1">
      <c r="A56" s="73"/>
      <c r="B56" s="945"/>
      <c r="C56" s="63"/>
      <c r="D56" s="64"/>
      <c r="E56" s="64"/>
      <c r="G56" s="63"/>
      <c r="H56" s="70"/>
      <c r="I56" s="64"/>
      <c r="J56" s="64"/>
      <c r="K56" s="29"/>
    </row>
    <row r="57" spans="1:14">
      <c r="A57" s="73"/>
      <c r="B57" s="945"/>
      <c r="C57" s="63"/>
      <c r="D57" s="64"/>
      <c r="E57" s="64"/>
      <c r="G57" s="994" t="s">
        <v>110</v>
      </c>
      <c r="H57" s="994"/>
      <c r="I57" s="65">
        <f>I38+I44+I52</f>
        <v>1172929998.51</v>
      </c>
      <c r="J57" s="65">
        <f>J38+J44+J52</f>
        <v>1113581136.29</v>
      </c>
      <c r="K57" s="29"/>
      <c r="M57" s="421"/>
    </row>
    <row r="58" spans="1:14" ht="9.9499999999999993" customHeight="1">
      <c r="A58" s="73"/>
      <c r="B58" s="945"/>
      <c r="C58" s="63"/>
      <c r="D58" s="64"/>
      <c r="E58" s="64"/>
      <c r="G58" s="63"/>
      <c r="H58" s="36"/>
      <c r="I58" s="64"/>
      <c r="J58" s="64"/>
      <c r="K58" s="29"/>
      <c r="M58" s="315"/>
    </row>
    <row r="59" spans="1:14">
      <c r="A59" s="73"/>
      <c r="B59" s="945"/>
      <c r="C59" s="63"/>
      <c r="D59" s="64"/>
      <c r="E59" s="64"/>
      <c r="G59" s="994" t="s">
        <v>111</v>
      </c>
      <c r="H59" s="994"/>
      <c r="I59" s="65">
        <f>I34+I57</f>
        <v>1246770740.48</v>
      </c>
      <c r="J59" s="65">
        <f>J34+J57</f>
        <v>1298994851.3899999</v>
      </c>
      <c r="K59" s="29"/>
      <c r="M59" s="360"/>
      <c r="N59" s="315"/>
    </row>
    <row r="60" spans="1:14" ht="6" customHeight="1">
      <c r="A60" s="146"/>
      <c r="B60" s="146"/>
      <c r="C60" s="71"/>
      <c r="D60" s="71"/>
      <c r="E60" s="71"/>
      <c r="F60" s="72"/>
      <c r="G60" s="71"/>
      <c r="H60" s="71"/>
      <c r="I60" s="71"/>
      <c r="J60" s="71"/>
      <c r="K60" s="43"/>
    </row>
    <row r="61" spans="1:14" ht="6" customHeight="1">
      <c r="B61" s="36"/>
      <c r="C61" s="45"/>
      <c r="D61" s="46"/>
      <c r="E61" s="46"/>
      <c r="G61" s="47"/>
      <c r="H61" s="45"/>
      <c r="I61" s="46"/>
      <c r="J61" s="46"/>
    </row>
    <row r="62" spans="1:14" ht="12" customHeight="1">
      <c r="B62" s="36"/>
      <c r="C62" s="45"/>
      <c r="D62" s="46"/>
      <c r="E62" s="46"/>
      <c r="G62" s="47"/>
      <c r="H62" s="45"/>
      <c r="I62" s="355"/>
      <c r="J62" s="46"/>
    </row>
    <row r="63" spans="1:14" ht="11.25" customHeight="1">
      <c r="B63" s="36"/>
      <c r="C63" s="45"/>
      <c r="D63" s="46"/>
      <c r="E63" s="46"/>
      <c r="G63" s="47"/>
      <c r="H63" s="45"/>
      <c r="I63" s="46"/>
      <c r="J63" s="46"/>
    </row>
    <row r="64" spans="1:14" ht="15" customHeight="1">
      <c r="B64" s="997" t="s">
        <v>49</v>
      </c>
      <c r="C64" s="997"/>
      <c r="D64" s="997"/>
      <c r="E64" s="997"/>
      <c r="F64" s="997"/>
      <c r="G64" s="997"/>
      <c r="H64" s="997"/>
      <c r="I64" s="997"/>
      <c r="J64" s="997"/>
    </row>
    <row r="65" spans="2:10" ht="9.75" customHeight="1">
      <c r="B65" s="36"/>
      <c r="C65" s="45"/>
      <c r="D65" s="46"/>
      <c r="E65" s="46"/>
      <c r="G65" s="47"/>
      <c r="H65" s="45"/>
      <c r="I65" s="46"/>
      <c r="J65" s="46"/>
    </row>
    <row r="66" spans="2:10" ht="50.1" customHeight="1">
      <c r="B66" s="36"/>
      <c r="C66" s="996"/>
      <c r="D66" s="996"/>
      <c r="E66" s="46"/>
      <c r="G66" s="995"/>
      <c r="H66" s="995"/>
      <c r="I66" s="46"/>
      <c r="J66" s="46"/>
    </row>
    <row r="67" spans="2:10" ht="14.1" customHeight="1">
      <c r="B67" s="48"/>
      <c r="C67" s="993" t="s">
        <v>710</v>
      </c>
      <c r="D67" s="993"/>
      <c r="E67" s="46"/>
      <c r="F67" s="46"/>
      <c r="G67" s="991" t="s">
        <v>50</v>
      </c>
      <c r="H67" s="991"/>
      <c r="I67" s="49"/>
      <c r="J67" s="46"/>
    </row>
    <row r="68" spans="2:10" ht="14.1" customHeight="1">
      <c r="B68" s="50"/>
      <c r="C68" s="990" t="s">
        <v>51</v>
      </c>
      <c r="D68" s="990"/>
      <c r="E68" s="51"/>
      <c r="F68" s="51"/>
      <c r="G68" s="992" t="s">
        <v>52</v>
      </c>
      <c r="H68" s="992"/>
      <c r="I68" s="49"/>
      <c r="J68" s="46"/>
    </row>
  </sheetData>
  <sheetProtection formatCells="0" selectLockedCells="1"/>
  <mergeCells count="71">
    <mergeCell ref="G40:H40"/>
    <mergeCell ref="B33:C33"/>
    <mergeCell ref="G34:H34"/>
    <mergeCell ref="B35:C35"/>
    <mergeCell ref="G41:H41"/>
    <mergeCell ref="G38:H38"/>
    <mergeCell ref="B37:C37"/>
    <mergeCell ref="G36:H36"/>
    <mergeCell ref="B29:C29"/>
    <mergeCell ref="G29:H29"/>
    <mergeCell ref="G18:H18"/>
    <mergeCell ref="G21:H21"/>
    <mergeCell ref="B23:C23"/>
    <mergeCell ref="G23:H23"/>
    <mergeCell ref="B27:C27"/>
    <mergeCell ref="B20:C20"/>
    <mergeCell ref="B28:C28"/>
    <mergeCell ref="G28:H28"/>
    <mergeCell ref="B26:C26"/>
    <mergeCell ref="G26:H26"/>
    <mergeCell ref="B25:C25"/>
    <mergeCell ref="G25:H25"/>
    <mergeCell ref="G27:H27"/>
    <mergeCell ref="G32:H32"/>
    <mergeCell ref="B31:C31"/>
    <mergeCell ref="B30:C30"/>
    <mergeCell ref="G30:H30"/>
    <mergeCell ref="B32:C32"/>
    <mergeCell ref="A4:A5"/>
    <mergeCell ref="B4:C5"/>
    <mergeCell ref="F4:F5"/>
    <mergeCell ref="G4:H5"/>
    <mergeCell ref="G15:H15"/>
    <mergeCell ref="B8:C8"/>
    <mergeCell ref="G8:H8"/>
    <mergeCell ref="B10:C10"/>
    <mergeCell ref="G10:H10"/>
    <mergeCell ref="B12:C12"/>
    <mergeCell ref="G12:H12"/>
    <mergeCell ref="G47:H47"/>
    <mergeCell ref="C41:D48"/>
    <mergeCell ref="G46:H46"/>
    <mergeCell ref="G44:H44"/>
    <mergeCell ref="G54:H54"/>
    <mergeCell ref="G42:H42"/>
    <mergeCell ref="C68:D68"/>
    <mergeCell ref="G67:H67"/>
    <mergeCell ref="G68:H68"/>
    <mergeCell ref="G48:H48"/>
    <mergeCell ref="G49:H49"/>
    <mergeCell ref="C67:D67"/>
    <mergeCell ref="G50:H50"/>
    <mergeCell ref="G52:H52"/>
    <mergeCell ref="G66:H66"/>
    <mergeCell ref="C66:D66"/>
    <mergeCell ref="B64:J64"/>
    <mergeCell ref="G57:H57"/>
    <mergeCell ref="G59:H59"/>
    <mergeCell ref="G55:H55"/>
    <mergeCell ref="B1:K1"/>
    <mergeCell ref="G19:H19"/>
    <mergeCell ref="B16:C16"/>
    <mergeCell ref="G16:H16"/>
    <mergeCell ref="B17:C17"/>
    <mergeCell ref="B14:C14"/>
    <mergeCell ref="G14:H14"/>
    <mergeCell ref="B15:C15"/>
    <mergeCell ref="B13:C13"/>
    <mergeCell ref="G13:H13"/>
    <mergeCell ref="G17:H17"/>
    <mergeCell ref="B18:C18"/>
  </mergeCells>
  <conditionalFormatting sqref="C41:D48">
    <cfRule type="expression" dxfId="1" priority="1">
      <formula>$E$37&lt;&gt;$J$59</formula>
    </cfRule>
    <cfRule type="expression" dxfId="0" priority="2">
      <formula>$D$37&lt;&gt;$I$59</formula>
    </cfRule>
  </conditionalFormatting>
  <pageMargins left="0.70866141732283472" right="0.70866141732283472" top="0.74803149606299213" bottom="0.74803149606299213" header="0.31496062992125984" footer="0.31496062992125984"/>
  <pageSetup paperSize="119"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92"/>
  <sheetViews>
    <sheetView showGridLines="0" topLeftCell="A249" zoomScale="85" zoomScaleNormal="85" workbookViewId="0">
      <selection activeCell="E327" sqref="E327"/>
    </sheetView>
  </sheetViews>
  <sheetFormatPr baseColWidth="10" defaultRowHeight="12.75"/>
  <cols>
    <col min="1" max="1" width="11.42578125" style="23"/>
    <col min="2" max="2" width="70.28515625" style="23" customWidth="1"/>
    <col min="3" max="6" width="26.7109375" style="23" customWidth="1"/>
    <col min="7" max="7" width="14.85546875" style="23" bestFit="1" customWidth="1"/>
    <col min="8" max="12" width="11.42578125" style="23"/>
    <col min="13" max="13" width="16.5703125" style="23" customWidth="1"/>
    <col min="14" max="14" width="12.7109375" style="23" bestFit="1" customWidth="1"/>
    <col min="15" max="16384" width="11.42578125" style="23"/>
  </cols>
  <sheetData>
    <row r="2" spans="1:12" ht="4.5" customHeight="1">
      <c r="A2" s="1054"/>
      <c r="B2" s="1054"/>
      <c r="C2" s="1054"/>
      <c r="D2" s="1054"/>
      <c r="E2" s="1054"/>
      <c r="F2" s="1054"/>
      <c r="G2" s="1054"/>
      <c r="H2" s="1054"/>
      <c r="I2" s="1054"/>
      <c r="J2" s="1054"/>
      <c r="K2" s="1054"/>
      <c r="L2" s="1054"/>
    </row>
    <row r="3" spans="1:12" ht="15" customHeight="1">
      <c r="A3" s="1055" t="s">
        <v>181</v>
      </c>
      <c r="B3" s="1055"/>
      <c r="C3" s="1055"/>
      <c r="D3" s="1055"/>
      <c r="E3" s="1055"/>
      <c r="F3" s="1055"/>
      <c r="G3" s="1055"/>
      <c r="H3" s="1055"/>
      <c r="I3" s="1055"/>
      <c r="J3" s="1055"/>
      <c r="K3" s="1055"/>
      <c r="L3" s="1055"/>
    </row>
    <row r="4" spans="1:12" ht="24" customHeight="1">
      <c r="A4" s="1055" t="s">
        <v>182</v>
      </c>
      <c r="B4" s="1055"/>
      <c r="C4" s="1055"/>
      <c r="D4" s="1055"/>
      <c r="E4" s="1055"/>
      <c r="F4" s="1055"/>
      <c r="G4" s="1055"/>
      <c r="H4" s="1055"/>
      <c r="I4" s="1055"/>
      <c r="J4" s="1055"/>
      <c r="K4" s="1055"/>
      <c r="L4" s="1055"/>
    </row>
    <row r="5" spans="1:12">
      <c r="B5" s="158"/>
      <c r="C5" s="159"/>
      <c r="D5" s="160"/>
      <c r="E5" s="160"/>
      <c r="F5" s="160"/>
    </row>
    <row r="6" spans="1:12" ht="15" customHeight="1">
      <c r="H6" s="1063" t="e">
        <f>+IPC!#REF!</f>
        <v>#REF!</v>
      </c>
      <c r="I6" s="1063"/>
      <c r="J6" s="1063"/>
      <c r="K6" s="1063"/>
      <c r="L6" s="1063"/>
    </row>
    <row r="7" spans="1:12">
      <c r="B7" s="25"/>
      <c r="C7" s="75"/>
      <c r="D7" s="26"/>
      <c r="E7" s="27"/>
      <c r="F7" s="45"/>
      <c r="G7" s="25" t="s">
        <v>0</v>
      </c>
      <c r="H7" s="1064"/>
      <c r="I7" s="1064"/>
      <c r="J7" s="1064"/>
      <c r="K7" s="1064"/>
      <c r="L7" s="1064"/>
    </row>
    <row r="9" spans="1:12" ht="15">
      <c r="A9" s="1056" t="s">
        <v>183</v>
      </c>
      <c r="B9" s="1056"/>
      <c r="C9" s="1056"/>
      <c r="D9" s="1056"/>
      <c r="E9" s="1056"/>
      <c r="F9" s="1056"/>
      <c r="G9" s="1056"/>
      <c r="H9" s="1056"/>
      <c r="I9" s="1056"/>
      <c r="J9" s="1056"/>
      <c r="K9" s="1056"/>
      <c r="L9" s="1056"/>
    </row>
    <row r="10" spans="1:12">
      <c r="B10" s="163"/>
      <c r="C10" s="75"/>
      <c r="D10" s="26"/>
      <c r="E10" s="27"/>
      <c r="F10" s="45"/>
    </row>
    <row r="11" spans="1:12">
      <c r="B11" s="19" t="s">
        <v>184</v>
      </c>
      <c r="C11" s="164"/>
      <c r="D11" s="160"/>
      <c r="E11" s="160"/>
      <c r="F11" s="160"/>
    </row>
    <row r="12" spans="1:12">
      <c r="B12" s="165"/>
      <c r="C12" s="159"/>
      <c r="D12" s="160"/>
      <c r="E12" s="160"/>
      <c r="F12" s="160"/>
    </row>
    <row r="13" spans="1:12">
      <c r="B13" s="20" t="s">
        <v>185</v>
      </c>
      <c r="C13" s="159"/>
      <c r="D13" s="160"/>
      <c r="E13" s="160"/>
      <c r="F13" s="160"/>
    </row>
    <row r="14" spans="1:12">
      <c r="C14" s="159"/>
    </row>
    <row r="15" spans="1:12">
      <c r="B15" s="166" t="s">
        <v>186</v>
      </c>
      <c r="C15" s="27"/>
      <c r="D15" s="27"/>
      <c r="E15" s="27"/>
    </row>
    <row r="16" spans="1:12">
      <c r="B16" s="167"/>
      <c r="C16" s="27"/>
      <c r="D16" s="27"/>
      <c r="E16" s="27"/>
    </row>
    <row r="17" spans="2:5" ht="20.25" customHeight="1">
      <c r="B17" s="168" t="s">
        <v>187</v>
      </c>
      <c r="C17" s="169" t="s">
        <v>188</v>
      </c>
      <c r="D17" s="169" t="s">
        <v>189</v>
      </c>
      <c r="E17" s="169" t="s">
        <v>190</v>
      </c>
    </row>
    <row r="18" spans="2:5">
      <c r="B18" s="170" t="s">
        <v>191</v>
      </c>
      <c r="C18" s="171"/>
      <c r="D18" s="171"/>
      <c r="E18" s="171">
        <v>0</v>
      </c>
    </row>
    <row r="19" spans="2:5">
      <c r="B19" s="172"/>
      <c r="C19" s="173"/>
      <c r="D19" s="173">
        <v>0</v>
      </c>
      <c r="E19" s="173">
        <v>0</v>
      </c>
    </row>
    <row r="20" spans="2:5">
      <c r="B20" s="172" t="s">
        <v>192</v>
      </c>
      <c r="C20" s="173"/>
      <c r="D20" s="173"/>
      <c r="E20" s="173">
        <v>0</v>
      </c>
    </row>
    <row r="21" spans="2:5">
      <c r="B21" s="172" t="s">
        <v>193</v>
      </c>
      <c r="C21" s="173">
        <v>990704.69</v>
      </c>
      <c r="D21" s="173" t="s">
        <v>194</v>
      </c>
      <c r="E21" s="173"/>
    </row>
    <row r="22" spans="2:5">
      <c r="B22" s="172" t="s">
        <v>195</v>
      </c>
      <c r="C22" s="173">
        <v>396454.94</v>
      </c>
      <c r="D22" s="173" t="s">
        <v>196</v>
      </c>
      <c r="E22" s="173"/>
    </row>
    <row r="23" spans="2:5">
      <c r="B23" s="172"/>
      <c r="C23" s="173"/>
      <c r="D23" s="173">
        <v>0</v>
      </c>
      <c r="E23" s="173">
        <v>0</v>
      </c>
    </row>
    <row r="24" spans="2:5">
      <c r="B24" s="172" t="s">
        <v>197</v>
      </c>
      <c r="C24" s="173"/>
      <c r="D24" s="173"/>
      <c r="E24" s="173"/>
    </row>
    <row r="25" spans="2:5">
      <c r="B25" s="172" t="s">
        <v>198</v>
      </c>
      <c r="C25" s="173">
        <v>434453.71</v>
      </c>
      <c r="D25" s="173" t="s">
        <v>196</v>
      </c>
      <c r="E25" s="173"/>
    </row>
    <row r="26" spans="2:5">
      <c r="B26" s="17"/>
      <c r="C26" s="174"/>
      <c r="D26" s="174">
        <v>0</v>
      </c>
      <c r="E26" s="174">
        <v>0</v>
      </c>
    </row>
    <row r="27" spans="2:5">
      <c r="B27" s="167"/>
      <c r="C27" s="169">
        <f>SUM(C18:C26)</f>
        <v>1821613.3399999999</v>
      </c>
      <c r="D27" s="169"/>
      <c r="E27" s="169">
        <f>SUM(E18:E26)</f>
        <v>0</v>
      </c>
    </row>
    <row r="28" spans="2:5">
      <c r="B28" s="167"/>
      <c r="C28" s="27"/>
      <c r="D28" s="27"/>
      <c r="E28" s="27"/>
    </row>
    <row r="29" spans="2:5">
      <c r="B29" s="167"/>
      <c r="C29" s="27"/>
      <c r="D29" s="27"/>
      <c r="E29" s="27"/>
    </row>
    <row r="30" spans="2:5">
      <c r="B30" s="167"/>
      <c r="C30" s="27"/>
      <c r="D30" s="27"/>
      <c r="E30" s="27"/>
    </row>
    <row r="31" spans="2:5">
      <c r="B31" s="166" t="s">
        <v>199</v>
      </c>
      <c r="C31" s="175"/>
      <c r="D31" s="27"/>
      <c r="E31" s="27"/>
    </row>
    <row r="33" spans="2:6" ht="18.75" customHeight="1">
      <c r="B33" s="168" t="s">
        <v>200</v>
      </c>
      <c r="C33" s="169" t="s">
        <v>188</v>
      </c>
      <c r="D33" s="169" t="s">
        <v>201</v>
      </c>
      <c r="E33" s="169" t="s">
        <v>202</v>
      </c>
    </row>
    <row r="34" spans="2:6">
      <c r="B34" s="172" t="s">
        <v>203</v>
      </c>
      <c r="C34" s="176"/>
      <c r="D34" s="176"/>
      <c r="E34" s="176"/>
    </row>
    <row r="35" spans="2:6">
      <c r="B35" s="172" t="s">
        <v>204</v>
      </c>
      <c r="C35" s="176">
        <v>0</v>
      </c>
      <c r="D35" s="176">
        <v>0</v>
      </c>
      <c r="E35" s="176">
        <v>201854.73</v>
      </c>
    </row>
    <row r="36" spans="2:6" ht="14.25" customHeight="1">
      <c r="B36" s="172" t="s">
        <v>205</v>
      </c>
      <c r="C36" s="176"/>
      <c r="D36" s="176"/>
      <c r="E36" s="176"/>
    </row>
    <row r="37" spans="2:6" ht="14.25" customHeight="1">
      <c r="B37" s="172"/>
      <c r="C37" s="176"/>
      <c r="D37" s="176"/>
      <c r="E37" s="176"/>
    </row>
    <row r="38" spans="2:6" ht="14.25" customHeight="1">
      <c r="B38" s="17"/>
      <c r="C38" s="177"/>
      <c r="D38" s="177"/>
      <c r="E38" s="177"/>
    </row>
    <row r="39" spans="2:6" ht="14.25" customHeight="1">
      <c r="C39" s="169">
        <f>SUM(C34:C38)</f>
        <v>0</v>
      </c>
      <c r="D39" s="169">
        <f>SUM(D34:D38)</f>
        <v>0</v>
      </c>
      <c r="E39" s="169">
        <f>SUM(E34:E38)</f>
        <v>201854.73</v>
      </c>
    </row>
    <row r="40" spans="2:6" ht="14.25" customHeight="1">
      <c r="C40" s="178"/>
      <c r="D40" s="178"/>
      <c r="E40" s="178"/>
    </row>
    <row r="41" spans="2:6" ht="14.25" customHeight="1"/>
    <row r="42" spans="2:6" ht="23.25" customHeight="1">
      <c r="B42" s="168" t="s">
        <v>206</v>
      </c>
      <c r="C42" s="169" t="s">
        <v>188</v>
      </c>
      <c r="D42" s="169" t="s">
        <v>207</v>
      </c>
      <c r="E42" s="169" t="s">
        <v>208</v>
      </c>
      <c r="F42" s="169" t="s">
        <v>209</v>
      </c>
    </row>
    <row r="43" spans="2:6" ht="14.25" customHeight="1">
      <c r="B43" s="172" t="s">
        <v>210</v>
      </c>
      <c r="C43" s="176"/>
      <c r="D43" s="176"/>
      <c r="E43" s="176"/>
      <c r="F43" s="176"/>
    </row>
    <row r="44" spans="2:6" ht="14.25" customHeight="1">
      <c r="B44" s="290" t="s">
        <v>211</v>
      </c>
      <c r="C44" s="176">
        <v>87926.89</v>
      </c>
      <c r="D44" s="176">
        <v>87926.89</v>
      </c>
      <c r="E44" s="176"/>
      <c r="F44" s="176"/>
    </row>
    <row r="45" spans="2:6" ht="14.25" customHeight="1">
      <c r="B45" s="290" t="s">
        <v>212</v>
      </c>
      <c r="C45" s="176">
        <v>90528.07</v>
      </c>
      <c r="D45" s="176">
        <v>90528.07</v>
      </c>
      <c r="E45" s="176"/>
      <c r="F45" s="176"/>
    </row>
    <row r="46" spans="2:6" ht="14.25" customHeight="1">
      <c r="B46" s="290" t="s">
        <v>213</v>
      </c>
      <c r="C46" s="176">
        <v>10349.9</v>
      </c>
      <c r="D46" s="176">
        <v>10349.9</v>
      </c>
      <c r="E46" s="176"/>
      <c r="F46" s="176"/>
    </row>
    <row r="47" spans="2:6" ht="14.25" customHeight="1">
      <c r="B47" s="290" t="s">
        <v>214</v>
      </c>
      <c r="C47" s="176">
        <v>850940.06</v>
      </c>
      <c r="D47" s="176">
        <f>+C47-F47</f>
        <v>550215</v>
      </c>
      <c r="E47" s="176"/>
      <c r="F47" s="176">
        <v>300725.06</v>
      </c>
    </row>
    <row r="48" spans="2:6" ht="14.25" customHeight="1">
      <c r="B48" s="172" t="s">
        <v>215</v>
      </c>
      <c r="C48" s="176"/>
      <c r="D48" s="176"/>
      <c r="E48" s="176"/>
      <c r="F48" s="176"/>
    </row>
    <row r="49" spans="2:6" ht="14.25" customHeight="1">
      <c r="B49" s="290" t="s">
        <v>216</v>
      </c>
      <c r="C49" s="176">
        <v>109800</v>
      </c>
      <c r="D49" s="176">
        <f>+C49</f>
        <v>109800</v>
      </c>
      <c r="E49" s="176"/>
      <c r="F49" s="176"/>
    </row>
    <row r="50" spans="2:6" ht="14.25" customHeight="1">
      <c r="B50" s="172" t="s">
        <v>217</v>
      </c>
      <c r="C50" s="176"/>
      <c r="D50" s="176"/>
      <c r="E50" s="176"/>
      <c r="F50" s="176"/>
    </row>
    <row r="51" spans="2:6" ht="14.25" customHeight="1">
      <c r="B51" s="290" t="s">
        <v>218</v>
      </c>
      <c r="C51" s="176">
        <v>1281726.48</v>
      </c>
      <c r="D51" s="176">
        <f>+C51</f>
        <v>1281726.48</v>
      </c>
      <c r="E51" s="176"/>
      <c r="F51" s="176"/>
    </row>
    <row r="52" spans="2:6" ht="14.25" customHeight="1">
      <c r="B52" s="172" t="s">
        <v>219</v>
      </c>
      <c r="C52" s="176"/>
      <c r="D52" s="176"/>
      <c r="E52" s="176"/>
      <c r="F52" s="176"/>
    </row>
    <row r="53" spans="2:6" ht="14.25" customHeight="1">
      <c r="B53" s="290" t="s">
        <v>220</v>
      </c>
      <c r="C53" s="176">
        <v>4092011.85</v>
      </c>
      <c r="D53" s="176">
        <f>+C53</f>
        <v>4092011.85</v>
      </c>
      <c r="E53" s="176"/>
      <c r="F53" s="176"/>
    </row>
    <row r="54" spans="2:6" ht="14.25" customHeight="1">
      <c r="B54" s="17"/>
      <c r="C54" s="177"/>
      <c r="D54" s="177"/>
      <c r="E54" s="177"/>
      <c r="F54" s="177"/>
    </row>
    <row r="55" spans="2:6" ht="14.25" customHeight="1">
      <c r="C55" s="169">
        <f>SUM(C42:C54)</f>
        <v>6523283.25</v>
      </c>
      <c r="D55" s="169">
        <f>SUM(D42:D54)</f>
        <v>6222558.1899999995</v>
      </c>
      <c r="E55" s="169">
        <f>SUM(E42:E54)</f>
        <v>0</v>
      </c>
      <c r="F55" s="169">
        <f>SUM(F42:F54)</f>
        <v>300725.06</v>
      </c>
    </row>
    <row r="56" spans="2:6" ht="14.25" customHeight="1"/>
    <row r="57" spans="2:6" ht="14.25" customHeight="1"/>
    <row r="58" spans="2:6" ht="14.25" customHeight="1"/>
    <row r="59" spans="2:6" ht="14.25" customHeight="1">
      <c r="B59" s="166" t="s">
        <v>221</v>
      </c>
    </row>
    <row r="60" spans="2:6" ht="14.25" customHeight="1">
      <c r="B60" s="179"/>
    </row>
    <row r="61" spans="2:6" ht="24" customHeight="1">
      <c r="B61" s="168" t="s">
        <v>222</v>
      </c>
      <c r="C61" s="169" t="s">
        <v>188</v>
      </c>
      <c r="D61" s="169" t="s">
        <v>223</v>
      </c>
    </row>
    <row r="62" spans="2:6" ht="14.25" customHeight="1">
      <c r="B62" s="170" t="s">
        <v>224</v>
      </c>
      <c r="C62" s="171"/>
      <c r="D62" s="171">
        <v>0</v>
      </c>
    </row>
    <row r="63" spans="2:6" ht="14.25" customHeight="1">
      <c r="B63" s="289" t="s">
        <v>225</v>
      </c>
      <c r="C63" s="173"/>
      <c r="D63" s="173">
        <v>0</v>
      </c>
    </row>
    <row r="64" spans="2:6" ht="14.25" customHeight="1">
      <c r="B64" s="172" t="s">
        <v>226</v>
      </c>
      <c r="C64" s="173"/>
      <c r="D64" s="173"/>
    </row>
    <row r="65" spans="2:7" ht="14.25" customHeight="1">
      <c r="B65" s="17"/>
      <c r="C65" s="174"/>
      <c r="D65" s="174">
        <v>0</v>
      </c>
    </row>
    <row r="66" spans="2:7" ht="14.25" customHeight="1">
      <c r="B66" s="180"/>
      <c r="C66" s="169">
        <f>SUM(C61:C65)</f>
        <v>0</v>
      </c>
      <c r="D66" s="169"/>
    </row>
    <row r="67" spans="2:7" ht="14.25" customHeight="1">
      <c r="B67" s="180"/>
      <c r="C67" s="181"/>
      <c r="D67" s="181"/>
    </row>
    <row r="68" spans="2:7" ht="9.75" customHeight="1">
      <c r="B68" s="180"/>
      <c r="C68" s="181"/>
      <c r="D68" s="181"/>
    </row>
    <row r="69" spans="2:7" ht="14.25" customHeight="1"/>
    <row r="70" spans="2:7" ht="14.25" customHeight="1">
      <c r="B70" s="166" t="s">
        <v>227</v>
      </c>
    </row>
    <row r="71" spans="2:7" ht="14.25" customHeight="1">
      <c r="B71" s="179"/>
    </row>
    <row r="72" spans="2:7" ht="27.75" customHeight="1">
      <c r="B72" s="168" t="s">
        <v>228</v>
      </c>
      <c r="C72" s="169" t="s">
        <v>188</v>
      </c>
      <c r="D72" s="169" t="s">
        <v>189</v>
      </c>
      <c r="E72" s="169" t="s">
        <v>229</v>
      </c>
      <c r="F72" s="182" t="s">
        <v>230</v>
      </c>
      <c r="G72" s="169" t="s">
        <v>231</v>
      </c>
    </row>
    <row r="73" spans="2:7" ht="14.25" customHeight="1">
      <c r="B73" s="183" t="s">
        <v>232</v>
      </c>
      <c r="C73" s="171"/>
      <c r="D73" s="171">
        <v>0</v>
      </c>
      <c r="E73" s="171">
        <v>0</v>
      </c>
      <c r="F73" s="171">
        <v>0</v>
      </c>
      <c r="G73" s="184">
        <v>0</v>
      </c>
    </row>
    <row r="74" spans="2:7" ht="14.25" customHeight="1">
      <c r="B74" s="289" t="s">
        <v>225</v>
      </c>
      <c r="C74" s="173"/>
      <c r="D74" s="173">
        <v>0</v>
      </c>
      <c r="E74" s="173">
        <v>0</v>
      </c>
      <c r="F74" s="173">
        <v>0</v>
      </c>
      <c r="G74" s="184">
        <v>0</v>
      </c>
    </row>
    <row r="75" spans="2:7" ht="14.25" customHeight="1">
      <c r="B75" s="183"/>
      <c r="C75" s="173"/>
      <c r="D75" s="173">
        <v>0</v>
      </c>
      <c r="E75" s="173">
        <v>0</v>
      </c>
      <c r="F75" s="173">
        <v>0</v>
      </c>
      <c r="G75" s="184">
        <v>0</v>
      </c>
    </row>
    <row r="76" spans="2:7" ht="14.25" customHeight="1">
      <c r="B76" s="185"/>
      <c r="C76" s="174"/>
      <c r="D76" s="174">
        <v>0</v>
      </c>
      <c r="E76" s="174">
        <v>0</v>
      </c>
      <c r="F76" s="174">
        <v>0</v>
      </c>
      <c r="G76" s="186">
        <v>0</v>
      </c>
    </row>
    <row r="77" spans="2:7" ht="15" customHeight="1">
      <c r="B77" s="180"/>
      <c r="C77" s="169">
        <f>SUM(C72:C76)</f>
        <v>0</v>
      </c>
      <c r="D77" s="187">
        <v>0</v>
      </c>
      <c r="E77" s="188">
        <v>0</v>
      </c>
      <c r="F77" s="188">
        <v>0</v>
      </c>
      <c r="G77" s="189">
        <v>0</v>
      </c>
    </row>
    <row r="78" spans="2:7">
      <c r="B78" s="180"/>
      <c r="C78" s="190"/>
      <c r="D78" s="190"/>
      <c r="E78" s="190"/>
      <c r="F78" s="190"/>
      <c r="G78" s="190"/>
    </row>
    <row r="79" spans="2:7">
      <c r="B79" s="180"/>
      <c r="C79" s="190"/>
      <c r="D79" s="190"/>
      <c r="E79" s="190"/>
      <c r="F79" s="190"/>
      <c r="G79" s="190"/>
    </row>
    <row r="80" spans="2:7">
      <c r="B80" s="180"/>
      <c r="C80" s="190"/>
      <c r="D80" s="190"/>
      <c r="E80" s="190"/>
      <c r="F80" s="190"/>
      <c r="G80" s="190"/>
    </row>
    <row r="81" spans="2:7" ht="26.25" customHeight="1">
      <c r="B81" s="168" t="s">
        <v>233</v>
      </c>
      <c r="C81" s="169" t="s">
        <v>188</v>
      </c>
      <c r="D81" s="169" t="s">
        <v>189</v>
      </c>
      <c r="E81" s="169" t="s">
        <v>234</v>
      </c>
      <c r="F81" s="190"/>
      <c r="G81" s="190"/>
    </row>
    <row r="82" spans="2:7">
      <c r="B82" s="170" t="s">
        <v>235</v>
      </c>
      <c r="C82" s="184"/>
      <c r="D82" s="173">
        <v>0</v>
      </c>
      <c r="E82" s="173">
        <v>0</v>
      </c>
      <c r="F82" s="190"/>
      <c r="G82" s="190"/>
    </row>
    <row r="83" spans="2:7">
      <c r="B83" s="288" t="s">
        <v>225</v>
      </c>
      <c r="C83" s="184"/>
      <c r="D83" s="173">
        <v>0</v>
      </c>
      <c r="E83" s="173">
        <v>0</v>
      </c>
      <c r="F83" s="190"/>
      <c r="G83" s="190"/>
    </row>
    <row r="84" spans="2:7" ht="16.5" customHeight="1">
      <c r="B84" s="180"/>
      <c r="C84" s="169">
        <f>SUM(C82:C83)</f>
        <v>0</v>
      </c>
      <c r="D84" s="1058"/>
      <c r="E84" s="1059"/>
      <c r="F84" s="190"/>
      <c r="G84" s="190"/>
    </row>
    <row r="85" spans="2:7">
      <c r="B85" s="180"/>
      <c r="C85" s="190"/>
      <c r="D85" s="190"/>
      <c r="E85" s="190"/>
      <c r="F85" s="190"/>
      <c r="G85" s="190"/>
    </row>
    <row r="86" spans="2:7">
      <c r="B86" s="180"/>
      <c r="C86" s="190"/>
      <c r="D86" s="190"/>
      <c r="E86" s="190"/>
      <c r="F86" s="190"/>
      <c r="G86" s="190"/>
    </row>
    <row r="87" spans="2:7">
      <c r="B87" s="180"/>
      <c r="C87" s="190"/>
      <c r="D87" s="190"/>
      <c r="E87" s="190"/>
      <c r="F87" s="190"/>
      <c r="G87" s="190"/>
    </row>
    <row r="88" spans="2:7">
      <c r="B88" s="180"/>
      <c r="C88" s="190"/>
      <c r="D88" s="190"/>
      <c r="E88" s="190"/>
      <c r="F88" s="190"/>
      <c r="G88" s="190"/>
    </row>
    <row r="89" spans="2:7">
      <c r="B89" s="179"/>
    </row>
    <row r="90" spans="2:7">
      <c r="B90" s="166" t="s">
        <v>236</v>
      </c>
    </row>
    <row r="92" spans="2:7">
      <c r="B92" s="179"/>
    </row>
    <row r="93" spans="2:7" ht="24" customHeight="1">
      <c r="B93" s="168" t="s">
        <v>237</v>
      </c>
      <c r="C93" s="169" t="s">
        <v>238</v>
      </c>
      <c r="D93" s="169" t="s">
        <v>239</v>
      </c>
      <c r="E93" s="169" t="s">
        <v>240</v>
      </c>
      <c r="F93" s="169" t="s">
        <v>241</v>
      </c>
    </row>
    <row r="94" spans="2:7">
      <c r="B94" s="170" t="s">
        <v>242</v>
      </c>
      <c r="C94" s="191"/>
      <c r="D94" s="192"/>
      <c r="E94" s="192"/>
      <c r="F94" s="192">
        <v>0</v>
      </c>
    </row>
    <row r="95" spans="2:7">
      <c r="B95" s="290" t="s">
        <v>243</v>
      </c>
      <c r="C95" s="193">
        <v>94737356.540000007</v>
      </c>
      <c r="D95" s="176">
        <v>101682516.54000001</v>
      </c>
      <c r="E95" s="176">
        <v>6945160</v>
      </c>
      <c r="F95" s="176"/>
    </row>
    <row r="96" spans="2:7">
      <c r="B96" s="290" t="s">
        <v>244</v>
      </c>
      <c r="C96" s="193">
        <v>54669821.030000001</v>
      </c>
      <c r="D96" s="176">
        <v>63619499.829999998</v>
      </c>
      <c r="E96" s="176">
        <v>8949678.8000000007</v>
      </c>
      <c r="F96" s="176"/>
    </row>
    <row r="97" spans="2:6">
      <c r="B97" s="290" t="s">
        <v>245</v>
      </c>
      <c r="C97" s="193">
        <v>448917041.74000001</v>
      </c>
      <c r="D97" s="176">
        <v>452753159.81999999</v>
      </c>
      <c r="E97" s="176">
        <v>3836118.08</v>
      </c>
      <c r="F97" s="176"/>
    </row>
    <row r="98" spans="2:6">
      <c r="B98" s="290" t="s">
        <v>246</v>
      </c>
      <c r="C98" s="193">
        <v>61767.87</v>
      </c>
      <c r="D98" s="176">
        <v>61767.87</v>
      </c>
      <c r="E98" s="176">
        <v>0</v>
      </c>
      <c r="F98" s="176"/>
    </row>
    <row r="99" spans="2:6">
      <c r="B99" s="290" t="s">
        <v>247</v>
      </c>
      <c r="C99" s="193">
        <v>31954971.079999998</v>
      </c>
      <c r="D99" s="176">
        <v>31912924.25</v>
      </c>
      <c r="E99" s="176">
        <v>-42046.83</v>
      </c>
      <c r="F99" s="176"/>
    </row>
    <row r="100" spans="2:6" ht="15">
      <c r="B100" s="283"/>
      <c r="C100" s="193"/>
      <c r="D100" s="176"/>
      <c r="E100" s="176"/>
      <c r="F100" s="176">
        <v>0</v>
      </c>
    </row>
    <row r="101" spans="2:6">
      <c r="B101" s="172" t="s">
        <v>248</v>
      </c>
      <c r="C101" s="193"/>
      <c r="D101" s="176"/>
      <c r="E101" s="176"/>
      <c r="F101" s="176">
        <v>0</v>
      </c>
    </row>
    <row r="102" spans="2:6">
      <c r="B102" s="290" t="s">
        <v>249</v>
      </c>
      <c r="C102" s="193">
        <v>11232563.49</v>
      </c>
      <c r="D102" s="176">
        <v>13356290.140000001</v>
      </c>
      <c r="E102" s="176">
        <v>2123726.65</v>
      </c>
      <c r="F102" s="176"/>
    </row>
    <row r="103" spans="2:6">
      <c r="B103" s="290" t="s">
        <v>250</v>
      </c>
      <c r="C103" s="193">
        <v>27421608.129999999</v>
      </c>
      <c r="D103" s="176">
        <v>28762354.48</v>
      </c>
      <c r="E103" s="176">
        <v>1340746.3500000001</v>
      </c>
      <c r="F103" s="176"/>
    </row>
    <row r="104" spans="2:6">
      <c r="B104" s="290" t="s">
        <v>251</v>
      </c>
      <c r="C104" s="193">
        <v>1111277.6399999999</v>
      </c>
      <c r="D104" s="176">
        <v>1111277.6399999999</v>
      </c>
      <c r="E104" s="176">
        <v>0</v>
      </c>
      <c r="F104" s="176"/>
    </row>
    <row r="105" spans="2:6">
      <c r="B105" s="290" t="s">
        <v>252</v>
      </c>
      <c r="C105" s="193">
        <v>41052843.810000002</v>
      </c>
      <c r="D105" s="176">
        <v>49346973.530000001</v>
      </c>
      <c r="E105" s="176">
        <v>8294129.7199999997</v>
      </c>
      <c r="F105" s="176"/>
    </row>
    <row r="106" spans="2:6">
      <c r="B106" s="290" t="s">
        <v>253</v>
      </c>
      <c r="C106" s="193">
        <v>59373436.670000002</v>
      </c>
      <c r="D106" s="176">
        <v>64444880.68</v>
      </c>
      <c r="E106" s="176">
        <v>5071444.01</v>
      </c>
      <c r="F106" s="176"/>
    </row>
    <row r="107" spans="2:6">
      <c r="B107" s="290" t="s">
        <v>254</v>
      </c>
      <c r="C107" s="193">
        <v>4193063.74</v>
      </c>
      <c r="D107" s="176">
        <v>4097244.64</v>
      </c>
      <c r="E107" s="176">
        <v>-95819.1</v>
      </c>
      <c r="F107" s="176"/>
    </row>
    <row r="108" spans="2:6">
      <c r="B108" s="290" t="s">
        <v>255</v>
      </c>
      <c r="C108" s="193">
        <v>6939053.0999999996</v>
      </c>
      <c r="D108" s="176">
        <v>6285977.75</v>
      </c>
      <c r="E108" s="176">
        <v>-653075.35</v>
      </c>
      <c r="F108" s="176"/>
    </row>
    <row r="109" spans="2:6">
      <c r="B109" s="290" t="s">
        <v>256</v>
      </c>
      <c r="C109" s="193">
        <v>9597285.6500000004</v>
      </c>
      <c r="D109" s="176">
        <v>9527554.4100000001</v>
      </c>
      <c r="E109" s="176">
        <v>-69731.240000000005</v>
      </c>
      <c r="F109" s="176"/>
    </row>
    <row r="110" spans="2:6">
      <c r="B110" s="290" t="s">
        <v>257</v>
      </c>
      <c r="C110" s="193">
        <v>0</v>
      </c>
      <c r="D110" s="176">
        <v>22742.86</v>
      </c>
      <c r="E110" s="176">
        <v>22742.86</v>
      </c>
      <c r="F110" s="176"/>
    </row>
    <row r="111" spans="2:6">
      <c r="B111" s="290" t="s">
        <v>258</v>
      </c>
      <c r="C111" s="193">
        <v>663749.43000000005</v>
      </c>
      <c r="D111" s="176">
        <v>1055040.28</v>
      </c>
      <c r="E111" s="176">
        <v>391290.85</v>
      </c>
      <c r="F111" s="176"/>
    </row>
    <row r="112" spans="2:6">
      <c r="B112" s="290" t="s">
        <v>259</v>
      </c>
      <c r="C112" s="193">
        <v>44775223.759999998</v>
      </c>
      <c r="D112" s="176">
        <v>44764500.259999998</v>
      </c>
      <c r="E112" s="176">
        <v>-10723.5</v>
      </c>
      <c r="F112" s="176"/>
    </row>
    <row r="113" spans="2:6">
      <c r="B113" s="290" t="s">
        <v>260</v>
      </c>
      <c r="C113" s="193">
        <v>29025712.780000001</v>
      </c>
      <c r="D113" s="176">
        <v>27395668.010000002</v>
      </c>
      <c r="E113" s="176">
        <v>-1630044.77</v>
      </c>
      <c r="F113" s="176"/>
    </row>
    <row r="114" spans="2:6">
      <c r="B114" s="290" t="s">
        <v>261</v>
      </c>
      <c r="C114" s="193">
        <v>10957.68</v>
      </c>
      <c r="D114" s="176">
        <v>10957.68</v>
      </c>
      <c r="E114" s="176">
        <v>0</v>
      </c>
      <c r="F114" s="176"/>
    </row>
    <row r="115" spans="2:6">
      <c r="B115" s="290" t="s">
        <v>262</v>
      </c>
      <c r="C115" s="193">
        <v>1485217.59</v>
      </c>
      <c r="D115" s="176">
        <v>1490587.93</v>
      </c>
      <c r="E115" s="176">
        <v>5370.34</v>
      </c>
      <c r="F115" s="176"/>
    </row>
    <row r="116" spans="2:6">
      <c r="B116" s="290" t="s">
        <v>263</v>
      </c>
      <c r="C116" s="193">
        <v>2391148.31</v>
      </c>
      <c r="D116" s="176">
        <v>2343291.6800000002</v>
      </c>
      <c r="E116" s="176">
        <v>-47856.63</v>
      </c>
      <c r="F116" s="176"/>
    </row>
    <row r="117" spans="2:6">
      <c r="B117" s="290" t="s">
        <v>264</v>
      </c>
      <c r="C117" s="193">
        <v>9426974</v>
      </c>
      <c r="D117" s="176">
        <v>9426974</v>
      </c>
      <c r="E117" s="176">
        <v>0</v>
      </c>
      <c r="F117" s="176"/>
    </row>
    <row r="118" spans="2:6">
      <c r="B118" s="290" t="s">
        <v>265</v>
      </c>
      <c r="C118" s="193">
        <v>9515102.5999999996</v>
      </c>
      <c r="D118" s="176">
        <v>9347811.5999999996</v>
      </c>
      <c r="E118" s="176">
        <v>-167291</v>
      </c>
      <c r="F118" s="176"/>
    </row>
    <row r="119" spans="2:6">
      <c r="B119" s="290" t="s">
        <v>266</v>
      </c>
      <c r="C119" s="193">
        <v>46006.49</v>
      </c>
      <c r="D119" s="176">
        <v>46006.49</v>
      </c>
      <c r="E119" s="176">
        <v>0</v>
      </c>
      <c r="F119" s="176"/>
    </row>
    <row r="120" spans="2:6">
      <c r="B120" s="290" t="s">
        <v>267</v>
      </c>
      <c r="C120" s="193">
        <v>2326864.2799999998</v>
      </c>
      <c r="D120" s="176">
        <v>2326864.0499999998</v>
      </c>
      <c r="E120" s="176">
        <v>-0.23</v>
      </c>
      <c r="F120" s="176"/>
    </row>
    <row r="121" spans="2:6">
      <c r="B121" s="290" t="s">
        <v>268</v>
      </c>
      <c r="C121" s="193">
        <v>11653067.369999999</v>
      </c>
      <c r="D121" s="176">
        <v>11641209.539999999</v>
      </c>
      <c r="E121" s="176">
        <v>-11857.83</v>
      </c>
      <c r="F121" s="176"/>
    </row>
    <row r="122" spans="2:6">
      <c r="B122" s="290" t="s">
        <v>269</v>
      </c>
      <c r="C122" s="193">
        <v>49325.96</v>
      </c>
      <c r="D122" s="176">
        <v>49325.96</v>
      </c>
      <c r="E122" s="176">
        <v>0</v>
      </c>
      <c r="F122" s="176"/>
    </row>
    <row r="123" spans="2:6">
      <c r="B123" s="290" t="s">
        <v>270</v>
      </c>
      <c r="C123" s="193">
        <v>243246.14</v>
      </c>
      <c r="D123" s="176">
        <v>243246.14</v>
      </c>
      <c r="E123" s="176">
        <v>0</v>
      </c>
      <c r="F123" s="176"/>
    </row>
    <row r="124" spans="2:6">
      <c r="B124" s="290" t="s">
        <v>271</v>
      </c>
      <c r="C124" s="193">
        <v>1544113.64</v>
      </c>
      <c r="D124" s="176">
        <v>1554088.86</v>
      </c>
      <c r="E124" s="176">
        <v>9975.2199999999993</v>
      </c>
      <c r="F124" s="176"/>
    </row>
    <row r="125" spans="2:6">
      <c r="B125" s="290" t="s">
        <v>272</v>
      </c>
      <c r="C125" s="193">
        <v>1748752.22</v>
      </c>
      <c r="D125" s="176">
        <v>1749073.53</v>
      </c>
      <c r="E125" s="176">
        <v>321.31</v>
      </c>
      <c r="F125" s="176"/>
    </row>
    <row r="126" spans="2:6">
      <c r="B126" s="290" t="s">
        <v>273</v>
      </c>
      <c r="C126" s="193">
        <v>154151.84</v>
      </c>
      <c r="D126" s="176">
        <v>154658.23999999999</v>
      </c>
      <c r="E126" s="176">
        <v>506.4</v>
      </c>
      <c r="F126" s="176"/>
    </row>
    <row r="127" spans="2:6">
      <c r="B127" s="290" t="s">
        <v>274</v>
      </c>
      <c r="C127" s="193">
        <v>631572.38</v>
      </c>
      <c r="D127" s="176">
        <v>631572.17000000004</v>
      </c>
      <c r="E127" s="176">
        <v>-0.21</v>
      </c>
      <c r="F127" s="176"/>
    </row>
    <row r="128" spans="2:6">
      <c r="B128" s="290" t="s">
        <v>275</v>
      </c>
      <c r="C128" s="193">
        <v>816020.84</v>
      </c>
      <c r="D128" s="176">
        <v>815646.3</v>
      </c>
      <c r="E128" s="176">
        <v>-374.54</v>
      </c>
      <c r="F128" s="176"/>
    </row>
    <row r="129" spans="2:6">
      <c r="B129" s="290" t="s">
        <v>276</v>
      </c>
      <c r="C129" s="193">
        <v>11636.39</v>
      </c>
      <c r="D129" s="176">
        <v>11636.39</v>
      </c>
      <c r="E129" s="176">
        <v>0</v>
      </c>
      <c r="F129" s="176"/>
    </row>
    <row r="130" spans="2:6">
      <c r="B130" s="290" t="s">
        <v>277</v>
      </c>
      <c r="C130" s="193">
        <v>4051465.53</v>
      </c>
      <c r="D130" s="176">
        <v>4041363.75</v>
      </c>
      <c r="E130" s="176">
        <v>-10101.780000000001</v>
      </c>
      <c r="F130" s="176"/>
    </row>
    <row r="131" spans="2:6">
      <c r="B131" s="290" t="s">
        <v>278</v>
      </c>
      <c r="C131" s="193">
        <v>3459.99</v>
      </c>
      <c r="D131" s="176">
        <v>3459.99</v>
      </c>
      <c r="E131" s="176">
        <v>0</v>
      </c>
      <c r="F131" s="176"/>
    </row>
    <row r="132" spans="2:6">
      <c r="B132" s="290" t="s">
        <v>279</v>
      </c>
      <c r="C132" s="193">
        <v>895539.98</v>
      </c>
      <c r="D132" s="176">
        <v>895539.98</v>
      </c>
      <c r="E132" s="176">
        <v>0</v>
      </c>
      <c r="F132" s="176"/>
    </row>
    <row r="133" spans="2:6">
      <c r="B133" s="172"/>
      <c r="C133" s="176"/>
      <c r="D133" s="176"/>
      <c r="E133" s="176"/>
      <c r="F133" s="176">
        <v>0</v>
      </c>
    </row>
    <row r="134" spans="2:6">
      <c r="B134" s="172" t="s">
        <v>280</v>
      </c>
      <c r="C134" s="193"/>
      <c r="D134" s="176"/>
      <c r="E134" s="176"/>
      <c r="F134" s="176">
        <v>0</v>
      </c>
    </row>
    <row r="135" spans="2:6">
      <c r="B135" s="290" t="s">
        <v>281</v>
      </c>
      <c r="C135" s="193">
        <v>-5055075.59</v>
      </c>
      <c r="D135" s="176">
        <v>-5055075.59</v>
      </c>
      <c r="E135" s="176">
        <v>0</v>
      </c>
      <c r="F135" s="176"/>
    </row>
    <row r="136" spans="2:6">
      <c r="B136" s="290" t="s">
        <v>282</v>
      </c>
      <c r="C136" s="193">
        <v>-8867773.1699999999</v>
      </c>
      <c r="D136" s="176">
        <v>-8860809.8599999994</v>
      </c>
      <c r="E136" s="176">
        <v>6963.31</v>
      </c>
      <c r="F136" s="176"/>
    </row>
    <row r="137" spans="2:6">
      <c r="B137" s="290" t="s">
        <v>283</v>
      </c>
      <c r="C137" s="193">
        <v>-233144</v>
      </c>
      <c r="D137" s="176">
        <v>-233144</v>
      </c>
      <c r="E137" s="176">
        <v>0</v>
      </c>
      <c r="F137" s="176"/>
    </row>
    <row r="138" spans="2:6">
      <c r="B138" s="290" t="s">
        <v>284</v>
      </c>
      <c r="C138" s="193">
        <v>-748080</v>
      </c>
      <c r="D138" s="176">
        <v>-748080</v>
      </c>
      <c r="E138" s="176">
        <v>0</v>
      </c>
      <c r="F138" s="176"/>
    </row>
    <row r="139" spans="2:6">
      <c r="B139" s="290" t="s">
        <v>285</v>
      </c>
      <c r="C139" s="193">
        <v>-79008603.989999995</v>
      </c>
      <c r="D139" s="176">
        <v>-78920268.219999999</v>
      </c>
      <c r="E139" s="176">
        <v>88335.77</v>
      </c>
      <c r="F139" s="176"/>
    </row>
    <row r="140" spans="2:6">
      <c r="B140" s="290" t="s">
        <v>286</v>
      </c>
      <c r="C140" s="193">
        <v>-5686720.0800000001</v>
      </c>
      <c r="D140" s="176">
        <v>-5673571.8700000001</v>
      </c>
      <c r="E140" s="176">
        <v>13148.21</v>
      </c>
      <c r="F140" s="176"/>
    </row>
    <row r="141" spans="2:6">
      <c r="B141" s="290" t="s">
        <v>287</v>
      </c>
      <c r="C141" s="193">
        <v>-1518777</v>
      </c>
      <c r="D141" s="176">
        <v>-1491107</v>
      </c>
      <c r="E141" s="176">
        <v>27670</v>
      </c>
      <c r="F141" s="176"/>
    </row>
    <row r="142" spans="2:6">
      <c r="B142" s="290" t="s">
        <v>288</v>
      </c>
      <c r="C142" s="193">
        <v>-151542</v>
      </c>
      <c r="D142" s="176">
        <v>-146407</v>
      </c>
      <c r="E142" s="176">
        <v>5135</v>
      </c>
      <c r="F142" s="176"/>
    </row>
    <row r="143" spans="2:6">
      <c r="B143" s="290" t="s">
        <v>289</v>
      </c>
      <c r="C143" s="193">
        <v>-27676923.140000001</v>
      </c>
      <c r="D143" s="176">
        <v>-26338446.949999999</v>
      </c>
      <c r="E143" s="176">
        <v>1338476.19</v>
      </c>
      <c r="F143" s="176"/>
    </row>
    <row r="144" spans="2:6">
      <c r="B144" s="290" t="s">
        <v>290</v>
      </c>
      <c r="C144" s="193">
        <v>-1096</v>
      </c>
      <c r="D144" s="176">
        <v>-1096</v>
      </c>
      <c r="E144" s="176">
        <v>0</v>
      </c>
      <c r="F144" s="176"/>
    </row>
    <row r="145" spans="2:6">
      <c r="B145" s="290" t="s">
        <v>291</v>
      </c>
      <c r="C145" s="193">
        <v>-1786633.18</v>
      </c>
      <c r="D145" s="176">
        <v>-1778570.18</v>
      </c>
      <c r="E145" s="176">
        <v>8063</v>
      </c>
      <c r="F145" s="176"/>
    </row>
    <row r="146" spans="2:6">
      <c r="B146" s="290" t="s">
        <v>292</v>
      </c>
      <c r="C146" s="193">
        <v>-13526707.4</v>
      </c>
      <c r="D146" s="176">
        <v>-13526707.4</v>
      </c>
      <c r="E146" s="176">
        <v>0</v>
      </c>
      <c r="F146" s="176"/>
    </row>
    <row r="147" spans="2:6">
      <c r="B147" s="290" t="s">
        <v>293</v>
      </c>
      <c r="C147" s="193">
        <v>-16339</v>
      </c>
      <c r="D147" s="176">
        <v>-16339</v>
      </c>
      <c r="E147" s="176">
        <v>0</v>
      </c>
      <c r="F147" s="176"/>
    </row>
    <row r="148" spans="2:6">
      <c r="B148" s="290" t="s">
        <v>294</v>
      </c>
      <c r="C148" s="193">
        <v>-42111</v>
      </c>
      <c r="D148" s="176">
        <v>-42111</v>
      </c>
      <c r="E148" s="176">
        <v>0</v>
      </c>
      <c r="F148" s="176"/>
    </row>
    <row r="149" spans="2:6">
      <c r="B149" s="290" t="s">
        <v>295</v>
      </c>
      <c r="C149" s="193">
        <v>-8668928.8000000007</v>
      </c>
      <c r="D149" s="176">
        <v>-8659731.0999999996</v>
      </c>
      <c r="E149" s="176">
        <v>9197.7000000000007</v>
      </c>
      <c r="F149" s="176"/>
    </row>
    <row r="150" spans="2:6">
      <c r="B150" s="290" t="s">
        <v>296</v>
      </c>
      <c r="C150" s="193">
        <v>-1205766.6399999999</v>
      </c>
      <c r="D150" s="176">
        <v>-1205758.5900000001</v>
      </c>
      <c r="E150" s="176">
        <v>8.0500000000000007</v>
      </c>
      <c r="F150" s="176"/>
    </row>
    <row r="151" spans="2:6">
      <c r="B151" s="290" t="s">
        <v>297</v>
      </c>
      <c r="C151" s="193">
        <v>-443575.84</v>
      </c>
      <c r="D151" s="176">
        <v>-443575.84</v>
      </c>
      <c r="E151" s="176">
        <v>0</v>
      </c>
      <c r="F151" s="176"/>
    </row>
    <row r="152" spans="2:6">
      <c r="B152" s="290" t="s">
        <v>298</v>
      </c>
      <c r="C152" s="193">
        <v>-752377.46</v>
      </c>
      <c r="D152" s="176">
        <v>-752002.76</v>
      </c>
      <c r="E152" s="176">
        <v>374.7</v>
      </c>
      <c r="F152" s="176"/>
    </row>
    <row r="153" spans="2:6">
      <c r="B153" s="290" t="s">
        <v>299</v>
      </c>
      <c r="C153" s="193">
        <v>-2943430.47</v>
      </c>
      <c r="D153" s="176">
        <v>-2934253.46</v>
      </c>
      <c r="E153" s="176">
        <v>9177.01</v>
      </c>
      <c r="F153" s="176"/>
    </row>
    <row r="154" spans="2:6" ht="15">
      <c r="B154" s="284"/>
      <c r="C154" s="177"/>
      <c r="D154" s="177"/>
      <c r="E154" s="177"/>
      <c r="F154" s="177">
        <v>0</v>
      </c>
    </row>
    <row r="155" spans="2:6" ht="18" customHeight="1">
      <c r="C155" s="169">
        <f>SUM(C134:C154)</f>
        <v>-158333604.76000002</v>
      </c>
      <c r="D155" s="169">
        <f>SUM(D134:D154)</f>
        <v>-156827055.82000002</v>
      </c>
      <c r="E155" s="169">
        <f>SUM(E134:E154)</f>
        <v>1506548.94</v>
      </c>
      <c r="F155" s="194"/>
    </row>
    <row r="158" spans="2:6" ht="21.75" customHeight="1">
      <c r="B158" s="168" t="s">
        <v>300</v>
      </c>
      <c r="C158" s="169" t="s">
        <v>238</v>
      </c>
      <c r="D158" s="169" t="s">
        <v>239</v>
      </c>
      <c r="E158" s="169" t="s">
        <v>240</v>
      </c>
      <c r="F158" s="169" t="s">
        <v>241</v>
      </c>
    </row>
    <row r="159" spans="2:6">
      <c r="B159" s="170" t="s">
        <v>301</v>
      </c>
      <c r="C159" s="171"/>
      <c r="D159" s="171"/>
      <c r="E159" s="171"/>
      <c r="F159" s="171"/>
    </row>
    <row r="160" spans="2:6">
      <c r="B160" s="172"/>
      <c r="C160" s="173"/>
      <c r="D160" s="173"/>
      <c r="E160" s="173"/>
      <c r="F160" s="173"/>
    </row>
    <row r="161" spans="2:6">
      <c r="B161" s="172" t="s">
        <v>302</v>
      </c>
      <c r="C161" s="173"/>
      <c r="D161" s="173"/>
      <c r="E161" s="173"/>
      <c r="F161" s="173"/>
    </row>
    <row r="162" spans="2:6">
      <c r="B162" s="172"/>
      <c r="C162" s="173"/>
      <c r="D162" s="173"/>
      <c r="E162" s="173"/>
      <c r="F162" s="173"/>
    </row>
    <row r="163" spans="2:6">
      <c r="B163" s="172" t="s">
        <v>280</v>
      </c>
      <c r="C163" s="173"/>
      <c r="D163" s="173"/>
      <c r="E163" s="173"/>
      <c r="F163" s="173"/>
    </row>
    <row r="164" spans="2:6" ht="15">
      <c r="B164" s="284"/>
      <c r="C164" s="174"/>
      <c r="D164" s="174"/>
      <c r="E164" s="174"/>
      <c r="F164" s="174"/>
    </row>
    <row r="165" spans="2:6" ht="16.5" customHeight="1">
      <c r="C165" s="169">
        <f>SUM(C163:C164)</f>
        <v>0</v>
      </c>
      <c r="D165" s="169">
        <f>SUM(D163:D164)</f>
        <v>0</v>
      </c>
      <c r="E165" s="169">
        <f>SUM(E163:E164)</f>
        <v>0</v>
      </c>
      <c r="F165" s="194"/>
    </row>
    <row r="168" spans="2:6" ht="27" customHeight="1">
      <c r="B168" s="168" t="s">
        <v>303</v>
      </c>
      <c r="C168" s="169" t="s">
        <v>188</v>
      </c>
    </row>
    <row r="169" spans="2:6">
      <c r="B169" s="170" t="s">
        <v>304</v>
      </c>
      <c r="C169" s="171"/>
    </row>
    <row r="170" spans="2:6">
      <c r="B170" s="172"/>
      <c r="C170" s="173"/>
    </row>
    <row r="171" spans="2:6">
      <c r="B171" s="17"/>
      <c r="C171" s="174"/>
    </row>
    <row r="172" spans="2:6" ht="15" customHeight="1">
      <c r="C172" s="169">
        <f>SUM(C170:C171)</f>
        <v>0</v>
      </c>
    </row>
    <row r="173" spans="2:6" ht="15">
      <c r="B173" s="317"/>
    </row>
    <row r="175" spans="2:6" ht="22.5" customHeight="1">
      <c r="B175" s="195" t="s">
        <v>305</v>
      </c>
      <c r="C175" s="196" t="s">
        <v>188</v>
      </c>
      <c r="D175" s="197" t="s">
        <v>306</v>
      </c>
    </row>
    <row r="176" spans="2:6">
      <c r="B176" s="198"/>
      <c r="C176" s="199"/>
      <c r="D176" s="200"/>
    </row>
    <row r="177" spans="2:6">
      <c r="B177" s="201"/>
      <c r="C177" s="202"/>
      <c r="D177" s="203"/>
    </row>
    <row r="178" spans="2:6">
      <c r="B178" s="40"/>
      <c r="C178" s="204"/>
      <c r="D178" s="204"/>
    </row>
    <row r="179" spans="2:6">
      <c r="B179" s="40"/>
      <c r="C179" s="204"/>
      <c r="D179" s="204"/>
    </row>
    <row r="180" spans="2:6">
      <c r="B180" s="42"/>
      <c r="C180" s="205"/>
      <c r="D180" s="205"/>
    </row>
    <row r="181" spans="2:6" ht="14.25" customHeight="1">
      <c r="C181" s="169">
        <f>SUM(C179:C180)</f>
        <v>0</v>
      </c>
      <c r="D181" s="169"/>
    </row>
    <row r="185" spans="2:6">
      <c r="B185" s="19" t="s">
        <v>56</v>
      </c>
    </row>
    <row r="187" spans="2:6" ht="20.25" customHeight="1">
      <c r="B187" s="195" t="s">
        <v>307</v>
      </c>
      <c r="C187" s="196" t="s">
        <v>188</v>
      </c>
      <c r="D187" s="169" t="s">
        <v>207</v>
      </c>
      <c r="E187" s="169" t="s">
        <v>208</v>
      </c>
      <c r="F187" s="169" t="s">
        <v>209</v>
      </c>
    </row>
    <row r="188" spans="2:6">
      <c r="B188" s="170" t="s">
        <v>308</v>
      </c>
      <c r="C188" s="192"/>
      <c r="D188" s="192"/>
      <c r="E188" s="192"/>
      <c r="F188" s="192"/>
    </row>
    <row r="189" spans="2:6">
      <c r="B189" s="172"/>
      <c r="C189" s="176"/>
      <c r="D189" s="176"/>
      <c r="E189" s="176"/>
      <c r="F189" s="176"/>
    </row>
    <row r="190" spans="2:6">
      <c r="B190" s="172" t="s">
        <v>309</v>
      </c>
      <c r="C190" s="176"/>
      <c r="D190" s="176"/>
      <c r="E190" s="176"/>
      <c r="F190" s="176"/>
    </row>
    <row r="191" spans="2:6">
      <c r="B191" s="17"/>
      <c r="C191" s="177"/>
      <c r="D191" s="177"/>
      <c r="E191" s="177"/>
      <c r="F191" s="177"/>
    </row>
    <row r="192" spans="2:6" ht="16.5" customHeight="1">
      <c r="C192" s="169">
        <f>SUM(C190:C191)</f>
        <v>0</v>
      </c>
      <c r="D192" s="169">
        <f>SUM(D190:D191)</f>
        <v>0</v>
      </c>
      <c r="E192" s="169">
        <f>SUM(E190:E191)</f>
        <v>0</v>
      </c>
      <c r="F192" s="169">
        <f>SUM(F190:F191)</f>
        <v>0</v>
      </c>
    </row>
    <row r="196" spans="2:5" ht="20.25" customHeight="1">
      <c r="B196" s="195" t="s">
        <v>310</v>
      </c>
      <c r="C196" s="196" t="s">
        <v>188</v>
      </c>
      <c r="D196" s="169" t="s">
        <v>311</v>
      </c>
      <c r="E196" s="169" t="s">
        <v>306</v>
      </c>
    </row>
    <row r="197" spans="2:5">
      <c r="B197" s="206" t="s">
        <v>312</v>
      </c>
      <c r="C197" s="207"/>
      <c r="D197" s="208"/>
      <c r="E197" s="209"/>
    </row>
    <row r="198" spans="2:5">
      <c r="B198" s="210"/>
      <c r="C198" s="211"/>
      <c r="D198" s="212"/>
      <c r="E198" s="213"/>
    </row>
    <row r="199" spans="2:5">
      <c r="B199" s="214"/>
      <c r="C199" s="215"/>
      <c r="D199" s="216"/>
      <c r="E199" s="217"/>
    </row>
    <row r="200" spans="2:5" ht="16.5" customHeight="1">
      <c r="C200" s="169">
        <f>SUM(C198:C199)</f>
        <v>0</v>
      </c>
      <c r="D200" s="1060"/>
      <c r="E200" s="1061"/>
    </row>
    <row r="203" spans="2:5" ht="27.75" customHeight="1">
      <c r="B203" s="195" t="s">
        <v>313</v>
      </c>
      <c r="C203" s="196" t="s">
        <v>188</v>
      </c>
      <c r="D203" s="169" t="s">
        <v>311</v>
      </c>
      <c r="E203" s="169" t="s">
        <v>306</v>
      </c>
    </row>
    <row r="204" spans="2:5">
      <c r="B204" s="206" t="s">
        <v>314</v>
      </c>
      <c r="C204" s="207"/>
      <c r="D204" s="208"/>
      <c r="E204" s="209"/>
    </row>
    <row r="205" spans="2:5">
      <c r="B205" s="210"/>
      <c r="C205" s="211"/>
      <c r="D205" s="212"/>
      <c r="E205" s="213"/>
    </row>
    <row r="206" spans="2:5">
      <c r="B206" s="214"/>
      <c r="C206" s="215"/>
      <c r="D206" s="216"/>
      <c r="E206" s="217"/>
    </row>
    <row r="207" spans="2:5" ht="15" customHeight="1">
      <c r="C207" s="169">
        <f>SUM(C205:C206)</f>
        <v>0</v>
      </c>
      <c r="D207" s="1060"/>
      <c r="E207" s="1061"/>
    </row>
    <row r="208" spans="2:5" ht="15">
      <c r="B208" s="317"/>
    </row>
    <row r="210" spans="2:5" ht="24" customHeight="1">
      <c r="B210" s="195" t="s">
        <v>315</v>
      </c>
      <c r="C210" s="196" t="s">
        <v>188</v>
      </c>
      <c r="D210" s="169" t="s">
        <v>311</v>
      </c>
      <c r="E210" s="169" t="s">
        <v>306</v>
      </c>
    </row>
    <row r="211" spans="2:5">
      <c r="B211" s="206" t="s">
        <v>316</v>
      </c>
      <c r="C211" s="207"/>
      <c r="D211" s="208"/>
      <c r="E211" s="209"/>
    </row>
    <row r="212" spans="2:5">
      <c r="B212" s="210"/>
      <c r="C212" s="211"/>
      <c r="D212" s="212"/>
      <c r="E212" s="213"/>
    </row>
    <row r="213" spans="2:5">
      <c r="B213" s="214"/>
      <c r="C213" s="215"/>
      <c r="D213" s="216"/>
      <c r="E213" s="217"/>
    </row>
    <row r="214" spans="2:5" ht="16.5" customHeight="1">
      <c r="C214" s="169">
        <f>SUM(C212:C213)</f>
        <v>0</v>
      </c>
      <c r="D214" s="1060"/>
      <c r="E214" s="1061"/>
    </row>
    <row r="217" spans="2:5" ht="24" customHeight="1">
      <c r="B217" s="195" t="s">
        <v>317</v>
      </c>
      <c r="C217" s="196" t="s">
        <v>188</v>
      </c>
      <c r="D217" s="218" t="s">
        <v>311</v>
      </c>
      <c r="E217" s="218" t="s">
        <v>229</v>
      </c>
    </row>
    <row r="218" spans="2:5">
      <c r="B218" s="206" t="s">
        <v>318</v>
      </c>
      <c r="C218" s="171"/>
      <c r="D218" s="171">
        <v>0</v>
      </c>
      <c r="E218" s="171">
        <v>0</v>
      </c>
    </row>
    <row r="219" spans="2:5">
      <c r="B219" s="172"/>
      <c r="C219" s="173"/>
      <c r="D219" s="173">
        <v>0</v>
      </c>
      <c r="E219" s="173">
        <v>0</v>
      </c>
    </row>
    <row r="220" spans="2:5">
      <c r="B220" s="17"/>
      <c r="C220" s="18"/>
      <c r="D220" s="18">
        <v>0</v>
      </c>
      <c r="E220" s="18">
        <v>0</v>
      </c>
    </row>
    <row r="221" spans="2:5" ht="18.75" customHeight="1">
      <c r="C221" s="169">
        <f>SUM(C219:C220)</f>
        <v>0</v>
      </c>
      <c r="D221" s="1060"/>
      <c r="E221" s="1061"/>
    </row>
    <row r="225" spans="2:5">
      <c r="B225" s="19" t="s">
        <v>319</v>
      </c>
    </row>
    <row r="226" spans="2:5">
      <c r="B226" s="19"/>
    </row>
    <row r="227" spans="2:5">
      <c r="B227" s="19" t="s">
        <v>320</v>
      </c>
    </row>
    <row r="229" spans="2:5" ht="24" customHeight="1">
      <c r="B229" s="219" t="s">
        <v>321</v>
      </c>
      <c r="C229" s="220" t="s">
        <v>188</v>
      </c>
      <c r="D229" s="169" t="s">
        <v>322</v>
      </c>
      <c r="E229" s="169" t="s">
        <v>229</v>
      </c>
    </row>
    <row r="230" spans="2:5">
      <c r="B230" s="170" t="s">
        <v>323</v>
      </c>
      <c r="C230" s="192"/>
      <c r="D230" s="192"/>
      <c r="E230" s="192"/>
    </row>
    <row r="231" spans="2:5">
      <c r="B231" s="172"/>
      <c r="C231" s="176"/>
      <c r="D231" s="176"/>
      <c r="E231" s="176"/>
    </row>
    <row r="232" spans="2:5" ht="25.5">
      <c r="B232" s="285" t="s">
        <v>324</v>
      </c>
      <c r="C232" s="176"/>
      <c r="D232" s="176"/>
      <c r="E232" s="176"/>
    </row>
    <row r="233" spans="2:5">
      <c r="B233" s="17"/>
      <c r="C233" s="177"/>
      <c r="D233" s="177"/>
      <c r="E233" s="177"/>
    </row>
    <row r="234" spans="2:5" ht="15.75" customHeight="1">
      <c r="C234" s="169">
        <f>SUM(C232:C233)</f>
        <v>0</v>
      </c>
      <c r="D234" s="1060"/>
      <c r="E234" s="1061"/>
    </row>
    <row r="237" spans="2:5" ht="24.75" customHeight="1">
      <c r="B237" s="219" t="s">
        <v>325</v>
      </c>
      <c r="C237" s="220" t="s">
        <v>188</v>
      </c>
      <c r="D237" s="169" t="s">
        <v>322</v>
      </c>
      <c r="E237" s="169" t="s">
        <v>229</v>
      </c>
    </row>
    <row r="238" spans="2:5" ht="25.5">
      <c r="B238" s="286" t="s">
        <v>326</v>
      </c>
      <c r="C238" s="192"/>
      <c r="D238" s="192"/>
      <c r="E238" s="192"/>
    </row>
    <row r="239" spans="2:5">
      <c r="B239" s="172"/>
      <c r="C239" s="176"/>
      <c r="D239" s="176"/>
      <c r="E239" s="176"/>
    </row>
    <row r="240" spans="2:5">
      <c r="B240" s="172"/>
      <c r="C240" s="176"/>
      <c r="D240" s="176"/>
      <c r="E240" s="176"/>
    </row>
    <row r="241" spans="2:5">
      <c r="B241" s="17"/>
      <c r="C241" s="177"/>
      <c r="D241" s="177"/>
      <c r="E241" s="177"/>
    </row>
    <row r="242" spans="2:5" ht="16.5" customHeight="1">
      <c r="C242" s="169">
        <f>SUM(C240:C241)</f>
        <v>0</v>
      </c>
      <c r="D242" s="1060"/>
      <c r="E242" s="1061"/>
    </row>
    <row r="246" spans="2:5">
      <c r="B246" s="19" t="s">
        <v>4</v>
      </c>
    </row>
    <row r="248" spans="2:5" ht="26.25" customHeight="1">
      <c r="B248" s="219" t="s">
        <v>327</v>
      </c>
      <c r="C248" s="220" t="s">
        <v>188</v>
      </c>
      <c r="D248" s="169" t="s">
        <v>328</v>
      </c>
      <c r="E248" s="169" t="s">
        <v>329</v>
      </c>
    </row>
    <row r="249" spans="2:5">
      <c r="B249" s="170" t="s">
        <v>330</v>
      </c>
      <c r="C249" s="192"/>
      <c r="D249" s="192"/>
      <c r="E249" s="192">
        <v>0</v>
      </c>
    </row>
    <row r="250" spans="2:5">
      <c r="B250" s="172"/>
      <c r="C250" s="176"/>
      <c r="D250" s="176"/>
      <c r="E250" s="176">
        <v>0</v>
      </c>
    </row>
    <row r="251" spans="2:5">
      <c r="B251" s="172"/>
      <c r="C251" s="176"/>
      <c r="D251" s="176"/>
      <c r="E251" s="176">
        <v>0</v>
      </c>
    </row>
    <row r="252" spans="2:5">
      <c r="B252" s="17"/>
      <c r="C252" s="177"/>
      <c r="D252" s="177"/>
      <c r="E252" s="177">
        <v>0</v>
      </c>
    </row>
    <row r="253" spans="2:5" ht="15.75" customHeight="1">
      <c r="C253" s="169">
        <f>SUM(C251:C252)</f>
        <v>0</v>
      </c>
      <c r="D253" s="169">
        <f>SUM(D251:D252)</f>
        <v>0</v>
      </c>
      <c r="E253" s="169"/>
    </row>
    <row r="257" spans="2:7">
      <c r="B257" s="19" t="s">
        <v>331</v>
      </c>
    </row>
    <row r="259" spans="2:7" ht="28.5" customHeight="1">
      <c r="B259" s="195" t="s">
        <v>332</v>
      </c>
      <c r="C259" s="196" t="s">
        <v>238</v>
      </c>
      <c r="D259" s="218" t="s">
        <v>239</v>
      </c>
      <c r="E259" s="218" t="s">
        <v>333</v>
      </c>
      <c r="F259" s="221" t="s">
        <v>189</v>
      </c>
      <c r="G259" s="196" t="s">
        <v>311</v>
      </c>
    </row>
    <row r="260" spans="2:7">
      <c r="B260" s="206" t="s">
        <v>334</v>
      </c>
      <c r="C260" s="171"/>
      <c r="D260" s="171"/>
      <c r="E260" s="171">
        <v>0</v>
      </c>
      <c r="F260" s="171">
        <v>0</v>
      </c>
      <c r="G260" s="222">
        <v>0</v>
      </c>
    </row>
    <row r="261" spans="2:7">
      <c r="B261" s="183"/>
      <c r="C261" s="173"/>
      <c r="D261" s="173"/>
      <c r="E261" s="173"/>
      <c r="F261" s="173"/>
      <c r="G261" s="184"/>
    </row>
    <row r="262" spans="2:7">
      <c r="B262" s="185"/>
      <c r="C262" s="174"/>
      <c r="D262" s="174"/>
      <c r="E262" s="174"/>
      <c r="F262" s="174"/>
      <c r="G262" s="186"/>
    </row>
    <row r="263" spans="2:7" ht="19.5" customHeight="1">
      <c r="C263" s="169">
        <f>SUM(C261:C262)</f>
        <v>0</v>
      </c>
      <c r="D263" s="169">
        <f>SUM(D261:D262)</f>
        <v>0</v>
      </c>
      <c r="E263" s="1058"/>
      <c r="F263" s="1062"/>
      <c r="G263" s="1059"/>
    </row>
    <row r="266" spans="2:7">
      <c r="B266" s="223"/>
      <c r="C266" s="223"/>
      <c r="D266" s="223"/>
      <c r="E266" s="223"/>
      <c r="F266" s="223"/>
    </row>
    <row r="267" spans="2:7" ht="27" customHeight="1">
      <c r="B267" s="219" t="s">
        <v>335</v>
      </c>
      <c r="C267" s="220" t="s">
        <v>238</v>
      </c>
      <c r="D267" s="169" t="s">
        <v>239</v>
      </c>
      <c r="E267" s="169" t="s">
        <v>333</v>
      </c>
      <c r="F267" s="224" t="s">
        <v>311</v>
      </c>
    </row>
    <row r="268" spans="2:7">
      <c r="B268" s="206" t="s">
        <v>336</v>
      </c>
      <c r="C268" s="171"/>
      <c r="D268" s="171"/>
      <c r="E268" s="171"/>
      <c r="F268" s="171"/>
    </row>
    <row r="269" spans="2:7">
      <c r="B269" s="172"/>
      <c r="C269" s="173"/>
      <c r="D269" s="173"/>
      <c r="E269" s="173"/>
      <c r="F269" s="173"/>
    </row>
    <row r="270" spans="2:7">
      <c r="B270" s="17"/>
      <c r="C270" s="174"/>
      <c r="D270" s="174"/>
      <c r="E270" s="174"/>
      <c r="F270" s="174"/>
    </row>
    <row r="271" spans="2:7" ht="20.25" customHeight="1">
      <c r="C271" s="169">
        <f>SUM(C269:C270)</f>
        <v>0</v>
      </c>
      <c r="D271" s="169">
        <f>SUM(D269:D270)</f>
        <v>0</v>
      </c>
      <c r="E271" s="1058"/>
      <c r="F271" s="1059"/>
    </row>
    <row r="275" spans="2:5">
      <c r="B275" s="19" t="s">
        <v>337</v>
      </c>
    </row>
    <row r="277" spans="2:5" ht="30.75" customHeight="1">
      <c r="B277" s="219" t="s">
        <v>338</v>
      </c>
      <c r="C277" s="220" t="s">
        <v>238</v>
      </c>
      <c r="D277" s="169" t="s">
        <v>239</v>
      </c>
      <c r="E277" s="169" t="s">
        <v>240</v>
      </c>
    </row>
    <row r="278" spans="2:5">
      <c r="B278" s="206" t="s">
        <v>339</v>
      </c>
      <c r="C278" s="171"/>
      <c r="D278" s="171"/>
      <c r="E278" s="171"/>
    </row>
    <row r="279" spans="2:5">
      <c r="B279" s="172"/>
      <c r="C279" s="173"/>
      <c r="D279" s="173"/>
      <c r="E279" s="173"/>
    </row>
    <row r="280" spans="2:5">
      <c r="B280" s="172"/>
      <c r="C280" s="173"/>
      <c r="D280" s="173"/>
      <c r="E280" s="173"/>
    </row>
    <row r="281" spans="2:5">
      <c r="B281" s="17"/>
      <c r="C281" s="174"/>
      <c r="D281" s="174"/>
      <c r="E281" s="174"/>
    </row>
    <row r="282" spans="2:5" ht="21.75" customHeight="1">
      <c r="C282" s="169">
        <f>SUM(C280:C281)</f>
        <v>0</v>
      </c>
      <c r="D282" s="169">
        <f>SUM(D280:D281)</f>
        <v>0</v>
      </c>
      <c r="E282" s="169"/>
    </row>
    <row r="285" spans="2:5" ht="24" customHeight="1">
      <c r="B285" s="219" t="s">
        <v>340</v>
      </c>
      <c r="C285" s="220" t="s">
        <v>240</v>
      </c>
      <c r="D285" s="169" t="s">
        <v>341</v>
      </c>
      <c r="E285" s="27"/>
    </row>
    <row r="286" spans="2:5">
      <c r="B286" s="170" t="s">
        <v>342</v>
      </c>
      <c r="C286" s="222"/>
      <c r="D286" s="171"/>
      <c r="E286" s="181"/>
    </row>
    <row r="287" spans="2:5">
      <c r="B287" s="172"/>
      <c r="C287" s="184"/>
      <c r="D287" s="173"/>
      <c r="E287" s="181"/>
    </row>
    <row r="288" spans="2:5">
      <c r="B288" s="172" t="s">
        <v>343</v>
      </c>
      <c r="C288" s="184"/>
      <c r="D288" s="173"/>
      <c r="E288" s="181"/>
    </row>
    <row r="289" spans="2:7">
      <c r="B289" s="172"/>
      <c r="C289" s="184"/>
      <c r="D289" s="173"/>
      <c r="E289" s="181"/>
    </row>
    <row r="290" spans="2:7">
      <c r="B290" s="172" t="s">
        <v>248</v>
      </c>
      <c r="C290" s="184"/>
      <c r="D290" s="173"/>
      <c r="E290" s="181"/>
    </row>
    <row r="291" spans="2:7">
      <c r="B291" s="172"/>
      <c r="C291" s="184"/>
      <c r="D291" s="173"/>
      <c r="E291" s="181"/>
    </row>
    <row r="292" spans="2:7">
      <c r="B292" s="172" t="s">
        <v>301</v>
      </c>
      <c r="C292" s="184"/>
      <c r="D292" s="173"/>
      <c r="E292" s="181"/>
      <c r="F292" s="27"/>
      <c r="G292" s="27"/>
    </row>
    <row r="293" spans="2:7">
      <c r="B293" s="17"/>
      <c r="C293" s="186"/>
      <c r="D293" s="174"/>
      <c r="E293" s="181"/>
      <c r="F293" s="27"/>
      <c r="G293" s="27"/>
    </row>
    <row r="294" spans="2:7" ht="18" customHeight="1">
      <c r="C294" s="169">
        <f>SUM(C292:C293)</f>
        <v>0</v>
      </c>
      <c r="D294" s="169"/>
      <c r="E294" s="27"/>
      <c r="F294" s="27"/>
      <c r="G294" s="27"/>
    </row>
    <row r="295" spans="2:7">
      <c r="F295" s="27"/>
      <c r="G295" s="27"/>
    </row>
    <row r="296" spans="2:7" ht="15">
      <c r="B296" s="317" t="s">
        <v>82</v>
      </c>
      <c r="F296" s="27"/>
      <c r="G296" s="27"/>
    </row>
    <row r="297" spans="2:7">
      <c r="F297" s="27"/>
      <c r="G297" s="27"/>
    </row>
    <row r="298" spans="2:7">
      <c r="F298" s="27"/>
      <c r="G298" s="27"/>
    </row>
    <row r="299" spans="2:7">
      <c r="B299" s="19" t="s">
        <v>344</v>
      </c>
      <c r="F299" s="27"/>
      <c r="G299" s="27"/>
    </row>
    <row r="300" spans="2:7" ht="12" customHeight="1">
      <c r="B300" s="19" t="s">
        <v>345</v>
      </c>
      <c r="F300" s="27"/>
      <c r="G300" s="27"/>
    </row>
    <row r="301" spans="2:7">
      <c r="B301" s="1057"/>
      <c r="C301" s="1057"/>
      <c r="D301" s="1057"/>
      <c r="E301" s="1057"/>
      <c r="F301" s="27"/>
      <c r="G301" s="27"/>
    </row>
    <row r="302" spans="2:7">
      <c r="B302" s="149"/>
      <c r="C302" s="149"/>
      <c r="D302" s="149"/>
      <c r="E302" s="149"/>
      <c r="F302" s="27"/>
      <c r="G302" s="27"/>
    </row>
    <row r="303" spans="2:7">
      <c r="B303" s="1069" t="s">
        <v>346</v>
      </c>
      <c r="C303" s="1070"/>
      <c r="D303" s="1070"/>
      <c r="E303" s="1071"/>
      <c r="F303" s="27"/>
      <c r="G303" s="27"/>
    </row>
    <row r="304" spans="2:7">
      <c r="B304" s="1072" t="s">
        <v>347</v>
      </c>
      <c r="C304" s="1073"/>
      <c r="D304" s="1073"/>
      <c r="E304" s="1074"/>
      <c r="F304" s="27"/>
      <c r="G304" s="225"/>
    </row>
    <row r="305" spans="2:7">
      <c r="B305" s="1080" t="s">
        <v>348</v>
      </c>
      <c r="C305" s="1081"/>
      <c r="D305" s="1081"/>
      <c r="E305" s="1082"/>
      <c r="F305" s="27"/>
      <c r="G305" s="225"/>
    </row>
    <row r="306" spans="2:7">
      <c r="B306" s="1075" t="s">
        <v>349</v>
      </c>
      <c r="C306" s="1076"/>
      <c r="E306" s="226" t="e">
        <f>+#REF!</f>
        <v>#REF!</v>
      </c>
      <c r="F306" s="27"/>
      <c r="G306" s="225"/>
    </row>
    <row r="307" spans="2:7">
      <c r="B307" s="1077"/>
      <c r="C307" s="1077"/>
      <c r="D307" s="27"/>
      <c r="F307" s="27"/>
      <c r="G307" s="225"/>
    </row>
    <row r="308" spans="2:7">
      <c r="B308" s="1083" t="s">
        <v>350</v>
      </c>
      <c r="C308" s="1083"/>
      <c r="D308" s="227"/>
      <c r="E308" s="228">
        <f>SUM(D308:D313)</f>
        <v>0</v>
      </c>
      <c r="F308" s="27"/>
      <c r="G308" s="27"/>
    </row>
    <row r="309" spans="2:7">
      <c r="B309" s="1067" t="s">
        <v>351</v>
      </c>
      <c r="C309" s="1067"/>
      <c r="D309" s="229"/>
      <c r="E309" s="230"/>
      <c r="F309" s="27"/>
      <c r="G309" s="27"/>
    </row>
    <row r="310" spans="2:7">
      <c r="B310" s="1067" t="s">
        <v>352</v>
      </c>
      <c r="C310" s="1067"/>
      <c r="D310" s="229"/>
      <c r="E310" s="230"/>
      <c r="F310" s="27"/>
      <c r="G310" s="27"/>
    </row>
    <row r="311" spans="2:7">
      <c r="B311" s="1067" t="s">
        <v>353</v>
      </c>
      <c r="C311" s="1067"/>
      <c r="D311" s="229"/>
      <c r="E311" s="230"/>
      <c r="F311" s="27"/>
      <c r="G311" s="27"/>
    </row>
    <row r="312" spans="2:7">
      <c r="B312" s="1067" t="s">
        <v>354</v>
      </c>
      <c r="C312" s="1067"/>
      <c r="D312" s="229"/>
      <c r="E312" s="230"/>
      <c r="F312" s="27"/>
      <c r="G312" s="27"/>
    </row>
    <row r="313" spans="2:7">
      <c r="B313" s="1087" t="s">
        <v>355</v>
      </c>
      <c r="C313" s="1088"/>
      <c r="D313" s="229"/>
      <c r="E313" s="230"/>
      <c r="F313" s="27"/>
      <c r="G313" s="27"/>
    </row>
    <row r="314" spans="2:7">
      <c r="B314" s="1077"/>
      <c r="C314" s="1077"/>
      <c r="D314" s="27"/>
      <c r="F314" s="27"/>
      <c r="G314" s="27"/>
    </row>
    <row r="315" spans="2:7">
      <c r="B315" s="1083" t="s">
        <v>356</v>
      </c>
      <c r="C315" s="1083"/>
      <c r="D315" s="227"/>
      <c r="E315" s="231">
        <f>SUM(D315:D319)</f>
        <v>29815958.719999999</v>
      </c>
      <c r="F315" s="27"/>
      <c r="G315" s="27"/>
    </row>
    <row r="316" spans="2:7">
      <c r="B316" s="1067" t="s">
        <v>357</v>
      </c>
      <c r="C316" s="1067"/>
      <c r="D316" s="229"/>
      <c r="E316" s="230"/>
      <c r="F316" s="27"/>
      <c r="G316" s="27"/>
    </row>
    <row r="317" spans="2:7">
      <c r="B317" s="1067" t="s">
        <v>358</v>
      </c>
      <c r="C317" s="1067"/>
      <c r="D317" s="229"/>
      <c r="E317" s="230"/>
      <c r="F317" s="27"/>
      <c r="G317" s="27"/>
    </row>
    <row r="318" spans="2:7">
      <c r="B318" s="1067" t="s">
        <v>359</v>
      </c>
      <c r="C318" s="1067"/>
      <c r="D318" s="229"/>
      <c r="E318" s="230"/>
      <c r="F318" s="27"/>
      <c r="G318" s="27"/>
    </row>
    <row r="319" spans="2:7">
      <c r="B319" s="1084" t="s">
        <v>360</v>
      </c>
      <c r="C319" s="1085"/>
      <c r="D319" s="232">
        <f>13754104.3+16061854.42</f>
        <v>29815958.719999999</v>
      </c>
      <c r="E319" s="233"/>
      <c r="F319" s="27"/>
      <c r="G319" s="27"/>
    </row>
    <row r="320" spans="2:7">
      <c r="B320" s="1077"/>
      <c r="C320" s="1077"/>
      <c r="F320" s="27"/>
      <c r="G320" s="27"/>
    </row>
    <row r="321" spans="2:13">
      <c r="B321" s="1086" t="s">
        <v>361</v>
      </c>
      <c r="C321" s="1086"/>
      <c r="E321" s="234" t="e">
        <f>+E306+E308-E315</f>
        <v>#REF!</v>
      </c>
      <c r="F321" s="225"/>
      <c r="G321" s="225"/>
    </row>
    <row r="322" spans="2:13">
      <c r="B322" s="149"/>
      <c r="C322" s="149"/>
      <c r="D322" s="149"/>
      <c r="E322" s="149"/>
      <c r="F322" s="27"/>
      <c r="G322" s="27"/>
    </row>
    <row r="323" spans="2:13">
      <c r="B323" s="149"/>
      <c r="C323" s="149"/>
      <c r="D323" s="149"/>
      <c r="E323" s="149"/>
      <c r="F323" s="27"/>
      <c r="G323" s="27"/>
    </row>
    <row r="324" spans="2:13">
      <c r="B324" s="1069" t="s">
        <v>362</v>
      </c>
      <c r="C324" s="1070"/>
      <c r="D324" s="1070"/>
      <c r="E324" s="1071"/>
      <c r="F324" s="27"/>
      <c r="G324" s="27"/>
    </row>
    <row r="325" spans="2:13">
      <c r="B325" s="1072" t="s">
        <v>347</v>
      </c>
      <c r="C325" s="1073"/>
      <c r="D325" s="1073"/>
      <c r="E325" s="1074"/>
      <c r="F325" s="27"/>
      <c r="G325" s="27"/>
    </row>
    <row r="326" spans="2:13">
      <c r="B326" s="1080" t="s">
        <v>348</v>
      </c>
      <c r="C326" s="1081"/>
      <c r="D326" s="1081"/>
      <c r="E326" s="1082"/>
      <c r="F326" s="27"/>
      <c r="G326" s="27"/>
    </row>
    <row r="327" spans="2:13">
      <c r="B327" s="1075" t="s">
        <v>363</v>
      </c>
      <c r="C327" s="1076"/>
      <c r="E327" s="235" t="e">
        <f>+#REF!</f>
        <v>#REF!</v>
      </c>
      <c r="F327" s="27"/>
      <c r="G327" s="27"/>
    </row>
    <row r="328" spans="2:13">
      <c r="B328" s="1077"/>
      <c r="C328" s="1077"/>
      <c r="F328" s="27"/>
      <c r="G328" s="27"/>
    </row>
    <row r="329" spans="2:13">
      <c r="B329" s="1068" t="s">
        <v>364</v>
      </c>
      <c r="C329" s="1068"/>
      <c r="D329" s="227"/>
      <c r="E329" s="236">
        <f>SUM(D329:D346)</f>
        <v>11949074.23</v>
      </c>
      <c r="F329" s="27"/>
      <c r="G329" s="27"/>
    </row>
    <row r="330" spans="2:13">
      <c r="B330" s="1067" t="s">
        <v>365</v>
      </c>
      <c r="C330" s="1067"/>
      <c r="D330" s="309">
        <v>9320973.1600000001</v>
      </c>
      <c r="E330" s="237"/>
      <c r="F330" s="27"/>
      <c r="G330" s="27"/>
    </row>
    <row r="331" spans="2:13">
      <c r="B331" s="1067" t="s">
        <v>366</v>
      </c>
      <c r="C331" s="1067"/>
      <c r="D331" s="309">
        <v>453537.58</v>
      </c>
      <c r="E331" s="237"/>
      <c r="F331" s="27"/>
      <c r="G331" s="27"/>
    </row>
    <row r="332" spans="2:13">
      <c r="B332" s="1067" t="s">
        <v>367</v>
      </c>
      <c r="C332" s="1067"/>
      <c r="D332" s="229"/>
      <c r="E332" s="237"/>
      <c r="F332" s="27"/>
      <c r="G332" s="27"/>
    </row>
    <row r="333" spans="2:13">
      <c r="B333" s="1067" t="s">
        <v>368</v>
      </c>
      <c r="C333" s="1067"/>
      <c r="D333" s="229"/>
      <c r="E333" s="237"/>
      <c r="F333" s="27"/>
      <c r="G333" s="27"/>
      <c r="M333" s="238"/>
    </row>
    <row r="334" spans="2:13">
      <c r="B334" s="1067" t="s">
        <v>369</v>
      </c>
      <c r="C334" s="1067"/>
      <c r="D334" s="229"/>
      <c r="E334" s="237"/>
      <c r="F334" s="27"/>
      <c r="G334" s="225"/>
      <c r="M334" s="238"/>
    </row>
    <row r="335" spans="2:13">
      <c r="B335" s="1067" t="s">
        <v>370</v>
      </c>
      <c r="C335" s="1067"/>
      <c r="D335" s="229"/>
      <c r="E335" s="237"/>
      <c r="F335" s="27"/>
      <c r="G335" s="27"/>
      <c r="M335" s="238"/>
    </row>
    <row r="336" spans="2:13">
      <c r="B336" s="1067" t="s">
        <v>371</v>
      </c>
      <c r="C336" s="1067"/>
      <c r="D336" s="229"/>
      <c r="E336" s="237"/>
      <c r="F336" s="27"/>
      <c r="G336" s="225"/>
      <c r="M336" s="238"/>
    </row>
    <row r="337" spans="2:14">
      <c r="B337" s="1067" t="s">
        <v>372</v>
      </c>
      <c r="C337" s="1067"/>
      <c r="D337" s="229"/>
      <c r="E337" s="237"/>
      <c r="F337" s="27"/>
      <c r="G337" s="27"/>
      <c r="M337" s="238"/>
    </row>
    <row r="338" spans="2:14">
      <c r="B338" s="1067" t="s">
        <v>373</v>
      </c>
      <c r="C338" s="1067"/>
      <c r="D338" s="229"/>
      <c r="E338" s="237"/>
      <c r="F338" s="27"/>
      <c r="G338" s="225"/>
      <c r="M338" s="238"/>
    </row>
    <row r="339" spans="2:14">
      <c r="B339" s="1067" t="s">
        <v>374</v>
      </c>
      <c r="C339" s="1067"/>
      <c r="D339" s="309">
        <v>2174563.4900000002</v>
      </c>
      <c r="E339" s="237"/>
      <c r="F339" s="27"/>
      <c r="G339" s="225"/>
      <c r="M339" s="238"/>
    </row>
    <row r="340" spans="2:14">
      <c r="B340" s="1067" t="s">
        <v>375</v>
      </c>
      <c r="C340" s="1067"/>
      <c r="D340" s="229"/>
      <c r="E340" s="237"/>
      <c r="F340" s="27"/>
      <c r="G340" s="225"/>
      <c r="H340" s="238"/>
      <c r="M340" s="238"/>
    </row>
    <row r="341" spans="2:14">
      <c r="B341" s="1067" t="s">
        <v>376</v>
      </c>
      <c r="C341" s="1067"/>
      <c r="D341" s="229"/>
      <c r="E341" s="237"/>
      <c r="F341" s="27"/>
      <c r="G341" s="225"/>
      <c r="H341" s="238"/>
      <c r="M341" s="238"/>
    </row>
    <row r="342" spans="2:14">
      <c r="B342" s="1067" t="s">
        <v>377</v>
      </c>
      <c r="C342" s="1067"/>
      <c r="D342" s="229"/>
      <c r="E342" s="237"/>
      <c r="F342" s="27"/>
      <c r="G342" s="239"/>
      <c r="M342" s="238"/>
    </row>
    <row r="343" spans="2:14">
      <c r="B343" s="1067" t="s">
        <v>378</v>
      </c>
      <c r="C343" s="1067"/>
      <c r="D343" s="229"/>
      <c r="E343" s="237"/>
      <c r="F343" s="27"/>
      <c r="G343" s="27"/>
      <c r="M343" s="238"/>
      <c r="N343" s="238"/>
    </row>
    <row r="344" spans="2:14">
      <c r="B344" s="1067" t="s">
        <v>379</v>
      </c>
      <c r="C344" s="1067"/>
      <c r="D344" s="229"/>
      <c r="E344" s="237"/>
      <c r="F344" s="27"/>
      <c r="G344" s="27"/>
    </row>
    <row r="345" spans="2:14" ht="12.75" customHeight="1">
      <c r="B345" s="1067" t="s">
        <v>380</v>
      </c>
      <c r="C345" s="1067"/>
      <c r="D345" s="229"/>
      <c r="E345" s="237"/>
      <c r="F345" s="27"/>
      <c r="G345" s="27"/>
    </row>
    <row r="346" spans="2:14">
      <c r="B346" s="1065" t="s">
        <v>381</v>
      </c>
      <c r="C346" s="1066"/>
      <c r="D346" s="240"/>
      <c r="E346" s="237"/>
      <c r="F346" s="27"/>
      <c r="G346" s="27"/>
    </row>
    <row r="347" spans="2:14">
      <c r="B347" s="1077"/>
      <c r="C347" s="1077"/>
      <c r="F347" s="27"/>
      <c r="G347" s="27"/>
    </row>
    <row r="348" spans="2:14">
      <c r="B348" s="1068" t="s">
        <v>382</v>
      </c>
      <c r="C348" s="1068"/>
      <c r="D348" s="227"/>
      <c r="E348" s="236">
        <f>SUM(D348:D355)</f>
        <v>0</v>
      </c>
      <c r="F348" s="27"/>
      <c r="G348" s="27"/>
    </row>
    <row r="349" spans="2:14">
      <c r="B349" s="1067" t="s">
        <v>383</v>
      </c>
      <c r="C349" s="1067"/>
      <c r="D349" s="229"/>
      <c r="E349" s="237"/>
      <c r="F349" s="27"/>
      <c r="G349" s="27"/>
    </row>
    <row r="350" spans="2:14">
      <c r="B350" s="1067" t="s">
        <v>42</v>
      </c>
      <c r="C350" s="1067"/>
      <c r="D350" s="229"/>
      <c r="E350" s="237"/>
      <c r="F350" s="27"/>
      <c r="G350" s="27"/>
    </row>
    <row r="351" spans="2:14">
      <c r="B351" s="1067" t="s">
        <v>384</v>
      </c>
      <c r="C351" s="1067"/>
      <c r="D351" s="229"/>
      <c r="E351" s="237"/>
      <c r="F351" s="27"/>
      <c r="G351" s="27"/>
    </row>
    <row r="352" spans="2:14">
      <c r="B352" s="1067" t="s">
        <v>385</v>
      </c>
      <c r="C352" s="1067"/>
      <c r="D352" s="229"/>
      <c r="E352" s="237"/>
      <c r="F352" s="27"/>
      <c r="G352" s="27"/>
    </row>
    <row r="353" spans="2:7">
      <c r="B353" s="1067" t="s">
        <v>386</v>
      </c>
      <c r="C353" s="1067"/>
      <c r="D353" s="229"/>
      <c r="E353" s="237"/>
      <c r="F353" s="27"/>
      <c r="G353" s="27"/>
    </row>
    <row r="354" spans="2:7">
      <c r="B354" s="1067" t="s">
        <v>46</v>
      </c>
      <c r="C354" s="1067"/>
      <c r="D354" s="229"/>
      <c r="E354" s="237"/>
      <c r="F354" s="27"/>
      <c r="G354" s="27"/>
    </row>
    <row r="355" spans="2:7">
      <c r="B355" s="1065" t="s">
        <v>387</v>
      </c>
      <c r="C355" s="1066"/>
      <c r="D355" s="229"/>
      <c r="E355" s="237"/>
      <c r="F355" s="27"/>
      <c r="G355" s="27"/>
    </row>
    <row r="356" spans="2:7">
      <c r="B356" s="1077"/>
      <c r="C356" s="1077"/>
      <c r="F356" s="27"/>
      <c r="G356" s="27"/>
    </row>
    <row r="357" spans="2:7">
      <c r="B357" s="321" t="s">
        <v>388</v>
      </c>
      <c r="E357" s="234" t="e">
        <f>+E327-E329+E348</f>
        <v>#REF!</v>
      </c>
      <c r="F357" s="225" t="e">
        <f>+#REF!</f>
        <v>#REF!</v>
      </c>
      <c r="G357" s="225" t="e">
        <f>+E357-F357</f>
        <v>#REF!</v>
      </c>
    </row>
    <row r="358" spans="2:7">
      <c r="F358" s="241"/>
      <c r="G358" s="27"/>
    </row>
    <row r="359" spans="2:7">
      <c r="F359" s="27"/>
      <c r="G359" s="27"/>
    </row>
    <row r="360" spans="2:7">
      <c r="F360" s="242"/>
      <c r="G360" s="27"/>
    </row>
    <row r="361" spans="2:7">
      <c r="F361" s="242"/>
      <c r="G361" s="27"/>
    </row>
    <row r="362" spans="2:7">
      <c r="F362" s="27"/>
      <c r="G362" s="27"/>
    </row>
    <row r="363" spans="2:7">
      <c r="B363" s="1078" t="s">
        <v>389</v>
      </c>
      <c r="C363" s="1078"/>
      <c r="D363" s="1078"/>
      <c r="E363" s="1078"/>
      <c r="F363" s="1078"/>
      <c r="G363" s="27"/>
    </row>
    <row r="364" spans="2:7">
      <c r="B364" s="322"/>
      <c r="C364" s="322"/>
      <c r="D364" s="322"/>
      <c r="E364" s="322"/>
      <c r="F364" s="322"/>
      <c r="G364" s="27"/>
    </row>
    <row r="365" spans="2:7">
      <c r="B365" s="322"/>
      <c r="C365" s="322"/>
      <c r="D365" s="322"/>
      <c r="E365" s="322"/>
      <c r="F365" s="322"/>
      <c r="G365" s="27"/>
    </row>
    <row r="366" spans="2:7" ht="21" customHeight="1">
      <c r="B366" s="195" t="s">
        <v>390</v>
      </c>
      <c r="C366" s="196" t="s">
        <v>238</v>
      </c>
      <c r="D366" s="218" t="s">
        <v>239</v>
      </c>
      <c r="E366" s="218" t="s">
        <v>240</v>
      </c>
      <c r="F366" s="27"/>
      <c r="G366" s="27"/>
    </row>
    <row r="367" spans="2:7">
      <c r="B367" s="170" t="s">
        <v>391</v>
      </c>
      <c r="C367" s="243">
        <v>0</v>
      </c>
      <c r="D367" s="222"/>
      <c r="E367" s="222"/>
      <c r="F367" s="27"/>
      <c r="G367" s="27"/>
    </row>
    <row r="368" spans="2:7">
      <c r="B368" s="172"/>
      <c r="C368" s="244">
        <v>0</v>
      </c>
      <c r="D368" s="184"/>
      <c r="E368" s="184"/>
      <c r="F368" s="27"/>
      <c r="G368" s="27"/>
    </row>
    <row r="369" spans="2:7">
      <c r="B369" s="17"/>
      <c r="C369" s="22">
        <v>0</v>
      </c>
      <c r="D369" s="21">
        <v>0</v>
      </c>
      <c r="E369" s="21">
        <v>0</v>
      </c>
      <c r="F369" s="27"/>
      <c r="G369" s="27"/>
    </row>
    <row r="370" spans="2:7" ht="21" customHeight="1">
      <c r="C370" s="169">
        <f>SUM(C368:C369)</f>
        <v>0</v>
      </c>
      <c r="D370" s="169">
        <f>SUM(D368:D369)</f>
        <v>0</v>
      </c>
      <c r="E370" s="169">
        <f>SUM(E368:E369)</f>
        <v>0</v>
      </c>
      <c r="F370" s="27"/>
      <c r="G370" s="27"/>
    </row>
    <row r="371" spans="2:7">
      <c r="F371" s="27"/>
      <c r="G371" s="27"/>
    </row>
    <row r="372" spans="2:7">
      <c r="F372" s="27"/>
      <c r="G372" s="27"/>
    </row>
    <row r="373" spans="2:7">
      <c r="F373" s="27"/>
      <c r="G373" s="27"/>
    </row>
    <row r="374" spans="2:7">
      <c r="F374" s="27"/>
      <c r="G374" s="27"/>
    </row>
    <row r="375" spans="2:7">
      <c r="B375" s="16" t="s">
        <v>49</v>
      </c>
      <c r="F375" s="27"/>
      <c r="G375" s="27"/>
    </row>
    <row r="376" spans="2:7" ht="12" customHeight="1">
      <c r="F376" s="27"/>
      <c r="G376" s="27"/>
    </row>
    <row r="377" spans="2:7">
      <c r="C377" s="149"/>
      <c r="D377" s="149"/>
      <c r="E377" s="149"/>
    </row>
    <row r="378" spans="2:7">
      <c r="C378" s="149"/>
      <c r="D378" s="149"/>
      <c r="E378" s="149"/>
    </row>
    <row r="379" spans="2:7">
      <c r="C379" s="149"/>
      <c r="D379" s="149"/>
      <c r="E379" s="149"/>
    </row>
    <row r="380" spans="2:7">
      <c r="G380" s="27"/>
    </row>
    <row r="381" spans="2:7">
      <c r="B381" s="155"/>
      <c r="C381" s="149"/>
      <c r="D381" s="155"/>
      <c r="E381" s="155"/>
      <c r="F381" s="153"/>
      <c r="G381" s="153"/>
    </row>
    <row r="382" spans="2:7">
      <c r="B382" s="320" t="s">
        <v>392</v>
      </c>
      <c r="C382" s="149"/>
      <c r="D382" s="1079" t="s">
        <v>393</v>
      </c>
      <c r="E382" s="1079"/>
      <c r="F382" s="27"/>
      <c r="G382" s="245"/>
    </row>
    <row r="383" spans="2:7">
      <c r="B383" s="320" t="s">
        <v>394</v>
      </c>
      <c r="C383" s="149"/>
      <c r="D383" s="1037" t="s">
        <v>395</v>
      </c>
      <c r="E383" s="1037"/>
      <c r="F383" s="246"/>
      <c r="G383" s="246"/>
    </row>
    <row r="384" spans="2:7">
      <c r="B384" s="149"/>
      <c r="C384" s="149"/>
      <c r="D384" s="149"/>
      <c r="E384" s="149"/>
      <c r="F384" s="149"/>
      <c r="G384" s="149"/>
    </row>
    <row r="385" spans="2:7">
      <c r="B385" s="149"/>
      <c r="C385" s="149"/>
      <c r="D385" s="149"/>
      <c r="E385" s="149"/>
      <c r="F385" s="149"/>
      <c r="G385" s="149"/>
    </row>
    <row r="389" spans="2:7" ht="12.75" customHeight="1"/>
    <row r="392" spans="2:7" ht="12.75" customHeight="1"/>
  </sheetData>
  <mergeCells count="70">
    <mergeCell ref="B312:C312"/>
    <mergeCell ref="B313:C313"/>
    <mergeCell ref="B309:C309"/>
    <mergeCell ref="B330:C330"/>
    <mergeCell ref="B337:C337"/>
    <mergeCell ref="B317:C317"/>
    <mergeCell ref="B310:C310"/>
    <mergeCell ref="B311:C311"/>
    <mergeCell ref="B314:C314"/>
    <mergeCell ref="B315:C315"/>
    <mergeCell ref="B316:C316"/>
    <mergeCell ref="B343:C343"/>
    <mergeCell ref="B318:C318"/>
    <mergeCell ref="B319:C319"/>
    <mergeCell ref="B320:C320"/>
    <mergeCell ref="B328:C328"/>
    <mergeCell ref="B340:C340"/>
    <mergeCell ref="B341:C341"/>
    <mergeCell ref="B339:C339"/>
    <mergeCell ref="B321:C321"/>
    <mergeCell ref="B338:C338"/>
    <mergeCell ref="B332:C332"/>
    <mergeCell ref="B333:C333"/>
    <mergeCell ref="B334:C334"/>
    <mergeCell ref="B335:C335"/>
    <mergeCell ref="B336:C336"/>
    <mergeCell ref="B303:E303"/>
    <mergeCell ref="B304:E304"/>
    <mergeCell ref="B306:C306"/>
    <mergeCell ref="B307:C307"/>
    <mergeCell ref="B308:C308"/>
    <mergeCell ref="B305:E305"/>
    <mergeCell ref="D383:E383"/>
    <mergeCell ref="B324:E324"/>
    <mergeCell ref="B325:E325"/>
    <mergeCell ref="B327:C327"/>
    <mergeCell ref="B329:C329"/>
    <mergeCell ref="B349:C349"/>
    <mergeCell ref="B342:C342"/>
    <mergeCell ref="B350:C350"/>
    <mergeCell ref="B351:C351"/>
    <mergeCell ref="B331:C331"/>
    <mergeCell ref="B344:C344"/>
    <mergeCell ref="B347:C347"/>
    <mergeCell ref="B363:F363"/>
    <mergeCell ref="B356:C356"/>
    <mergeCell ref="D382:E382"/>
    <mergeCell ref="B326:E326"/>
    <mergeCell ref="B355:C355"/>
    <mergeCell ref="B346:C346"/>
    <mergeCell ref="B345:C345"/>
    <mergeCell ref="B354:C354"/>
    <mergeCell ref="B352:C352"/>
    <mergeCell ref="B353:C353"/>
    <mergeCell ref="B348:C348"/>
    <mergeCell ref="A2:L2"/>
    <mergeCell ref="A3:L3"/>
    <mergeCell ref="A4:L4"/>
    <mergeCell ref="A9:L9"/>
    <mergeCell ref="B301:E301"/>
    <mergeCell ref="E271:F271"/>
    <mergeCell ref="D214:E214"/>
    <mergeCell ref="D221:E221"/>
    <mergeCell ref="D234:E234"/>
    <mergeCell ref="D242:E242"/>
    <mergeCell ref="E263:G263"/>
    <mergeCell ref="D84:E84"/>
    <mergeCell ref="D200:E200"/>
    <mergeCell ref="D207:E207"/>
    <mergeCell ref="H6:L7"/>
  </mergeCells>
  <dataValidations count="4">
    <dataValidation allowBlank="1" showInputMessage="1" showErrorMessage="1" prompt="Saldo final del periodo que corresponde la cuenta pública presentada (mensual:  enero, febrero, marzo, etc.; trimestral: 1er, 2do, 3ro. o 4to.)." sqref="C175 C196 C203 C210"/>
    <dataValidation allowBlank="1" showInputMessage="1" showErrorMessage="1" prompt="Corresponde al número de la cuenta de acuerdo al Plan de Cuentas emitido por el CONAC (DOF 22/11/2010)." sqref="B175"/>
    <dataValidation allowBlank="1" showInputMessage="1" showErrorMessage="1" prompt="Características cualitativas significativas que les impacten financieramente." sqref="D175:E175 E196 E203 E210"/>
    <dataValidation allowBlank="1" showInputMessage="1" showErrorMessage="1" prompt="Especificar origen de dicho recurso: Federal, Estatal, Municipal, Particulares." sqref="D196 D203 D210"/>
  </dataValidations>
  <pageMargins left="0.46" right="0.70866141732283472" top="0.38" bottom="0.74803149606299213" header="0.31496062992125984" footer="0.31496062992125984"/>
  <pageSetup scale="40"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588"/>
  <sheetViews>
    <sheetView showGridLines="0" tabSelected="1" view="pageBreakPreview" topLeftCell="A314" zoomScale="80" zoomScaleNormal="96" zoomScaleSheetLayoutView="80" workbookViewId="0">
      <selection activeCell="E582" sqref="E582"/>
    </sheetView>
  </sheetViews>
  <sheetFormatPr baseColWidth="10" defaultRowHeight="12.75"/>
  <cols>
    <col min="1" max="1" width="11.42578125" style="556"/>
    <col min="2" max="2" width="70.28515625" style="556" customWidth="1"/>
    <col min="3" max="6" width="26.7109375" style="556" customWidth="1"/>
    <col min="7" max="7" width="30.5703125" style="556" customWidth="1"/>
    <col min="8" max="8" width="18.42578125" style="556" bestFit="1" customWidth="1"/>
    <col min="9" max="9" width="19.85546875" style="556" customWidth="1"/>
    <col min="10" max="10" width="26.7109375" style="556" customWidth="1"/>
    <col min="11" max="11" width="14" style="556" customWidth="1"/>
    <col min="12" max="12" width="21.42578125" style="556" customWidth="1"/>
    <col min="13" max="13" width="13.5703125" style="556" customWidth="1"/>
    <col min="14" max="14" width="21.140625" style="556" customWidth="1"/>
    <col min="15" max="15" width="12.140625" style="556" bestFit="1" customWidth="1"/>
    <col min="16" max="18" width="11.42578125" style="556"/>
    <col min="19" max="19" width="14.28515625" style="556" customWidth="1"/>
    <col min="20" max="20" width="12.7109375" style="556" bestFit="1" customWidth="1"/>
    <col min="21" max="257" width="11.42578125" style="556"/>
    <col min="258" max="258" width="70.28515625" style="556" customWidth="1"/>
    <col min="259" max="262" width="26.7109375" style="556" customWidth="1"/>
    <col min="263" max="263" width="30.5703125" style="556" customWidth="1"/>
    <col min="264" max="264" width="18.42578125" style="556" bestFit="1" customWidth="1"/>
    <col min="265" max="265" width="19.85546875" style="556" customWidth="1"/>
    <col min="266" max="266" width="26.7109375" style="556" customWidth="1"/>
    <col min="267" max="267" width="14" style="556" customWidth="1"/>
    <col min="268" max="268" width="21.42578125" style="556" customWidth="1"/>
    <col min="269" max="269" width="13.5703125" style="556" customWidth="1"/>
    <col min="270" max="270" width="21.140625" style="556" customWidth="1"/>
    <col min="271" max="271" width="12.140625" style="556" bestFit="1" customWidth="1"/>
    <col min="272" max="274" width="11.42578125" style="556"/>
    <col min="275" max="275" width="14.28515625" style="556" customWidth="1"/>
    <col min="276" max="276" width="12.7109375" style="556" bestFit="1" customWidth="1"/>
    <col min="277" max="513" width="11.42578125" style="556"/>
    <col min="514" max="514" width="70.28515625" style="556" customWidth="1"/>
    <col min="515" max="518" width="26.7109375" style="556" customWidth="1"/>
    <col min="519" max="519" width="30.5703125" style="556" customWidth="1"/>
    <col min="520" max="520" width="18.42578125" style="556" bestFit="1" customWidth="1"/>
    <col min="521" max="521" width="19.85546875" style="556" customWidth="1"/>
    <col min="522" max="522" width="26.7109375" style="556" customWidth="1"/>
    <col min="523" max="523" width="14" style="556" customWidth="1"/>
    <col min="524" max="524" width="21.42578125" style="556" customWidth="1"/>
    <col min="525" max="525" width="13.5703125" style="556" customWidth="1"/>
    <col min="526" max="526" width="21.140625" style="556" customWidth="1"/>
    <col min="527" max="527" width="12.140625" style="556" bestFit="1" customWidth="1"/>
    <col min="528" max="530" width="11.42578125" style="556"/>
    <col min="531" max="531" width="14.28515625" style="556" customWidth="1"/>
    <col min="532" max="532" width="12.7109375" style="556" bestFit="1" customWidth="1"/>
    <col min="533" max="769" width="11.42578125" style="556"/>
    <col min="770" max="770" width="70.28515625" style="556" customWidth="1"/>
    <col min="771" max="774" width="26.7109375" style="556" customWidth="1"/>
    <col min="775" max="775" width="30.5703125" style="556" customWidth="1"/>
    <col min="776" max="776" width="18.42578125" style="556" bestFit="1" customWidth="1"/>
    <col min="777" max="777" width="19.85546875" style="556" customWidth="1"/>
    <col min="778" max="778" width="26.7109375" style="556" customWidth="1"/>
    <col min="779" max="779" width="14" style="556" customWidth="1"/>
    <col min="780" max="780" width="21.42578125" style="556" customWidth="1"/>
    <col min="781" max="781" width="13.5703125" style="556" customWidth="1"/>
    <col min="782" max="782" width="21.140625" style="556" customWidth="1"/>
    <col min="783" max="783" width="12.140625" style="556" bestFit="1" customWidth="1"/>
    <col min="784" max="786" width="11.42578125" style="556"/>
    <col min="787" max="787" width="14.28515625" style="556" customWidth="1"/>
    <col min="788" max="788" width="12.7109375" style="556" bestFit="1" customWidth="1"/>
    <col min="789" max="1025" width="11.42578125" style="556"/>
    <col min="1026" max="1026" width="70.28515625" style="556" customWidth="1"/>
    <col min="1027" max="1030" width="26.7109375" style="556" customWidth="1"/>
    <col min="1031" max="1031" width="30.5703125" style="556" customWidth="1"/>
    <col min="1032" max="1032" width="18.42578125" style="556" bestFit="1" customWidth="1"/>
    <col min="1033" max="1033" width="19.85546875" style="556" customWidth="1"/>
    <col min="1034" max="1034" width="26.7109375" style="556" customWidth="1"/>
    <col min="1035" max="1035" width="14" style="556" customWidth="1"/>
    <col min="1036" max="1036" width="21.42578125" style="556" customWidth="1"/>
    <col min="1037" max="1037" width="13.5703125" style="556" customWidth="1"/>
    <col min="1038" max="1038" width="21.140625" style="556" customWidth="1"/>
    <col min="1039" max="1039" width="12.140625" style="556" bestFit="1" customWidth="1"/>
    <col min="1040" max="1042" width="11.42578125" style="556"/>
    <col min="1043" max="1043" width="14.28515625" style="556" customWidth="1"/>
    <col min="1044" max="1044" width="12.7109375" style="556" bestFit="1" customWidth="1"/>
    <col min="1045" max="1281" width="11.42578125" style="556"/>
    <col min="1282" max="1282" width="70.28515625" style="556" customWidth="1"/>
    <col min="1283" max="1286" width="26.7109375" style="556" customWidth="1"/>
    <col min="1287" max="1287" width="30.5703125" style="556" customWidth="1"/>
    <col min="1288" max="1288" width="18.42578125" style="556" bestFit="1" customWidth="1"/>
    <col min="1289" max="1289" width="19.85546875" style="556" customWidth="1"/>
    <col min="1290" max="1290" width="26.7109375" style="556" customWidth="1"/>
    <col min="1291" max="1291" width="14" style="556" customWidth="1"/>
    <col min="1292" max="1292" width="21.42578125" style="556" customWidth="1"/>
    <col min="1293" max="1293" width="13.5703125" style="556" customWidth="1"/>
    <col min="1294" max="1294" width="21.140625" style="556" customWidth="1"/>
    <col min="1295" max="1295" width="12.140625" style="556" bestFit="1" customWidth="1"/>
    <col min="1296" max="1298" width="11.42578125" style="556"/>
    <col min="1299" max="1299" width="14.28515625" style="556" customWidth="1"/>
    <col min="1300" max="1300" width="12.7109375" style="556" bestFit="1" customWidth="1"/>
    <col min="1301" max="1537" width="11.42578125" style="556"/>
    <col min="1538" max="1538" width="70.28515625" style="556" customWidth="1"/>
    <col min="1539" max="1542" width="26.7109375" style="556" customWidth="1"/>
    <col min="1543" max="1543" width="30.5703125" style="556" customWidth="1"/>
    <col min="1544" max="1544" width="18.42578125" style="556" bestFit="1" customWidth="1"/>
    <col min="1545" max="1545" width="19.85546875" style="556" customWidth="1"/>
    <col min="1546" max="1546" width="26.7109375" style="556" customWidth="1"/>
    <col min="1547" max="1547" width="14" style="556" customWidth="1"/>
    <col min="1548" max="1548" width="21.42578125" style="556" customWidth="1"/>
    <col min="1549" max="1549" width="13.5703125" style="556" customWidth="1"/>
    <col min="1550" max="1550" width="21.140625" style="556" customWidth="1"/>
    <col min="1551" max="1551" width="12.140625" style="556" bestFit="1" customWidth="1"/>
    <col min="1552" max="1554" width="11.42578125" style="556"/>
    <col min="1555" max="1555" width="14.28515625" style="556" customWidth="1"/>
    <col min="1556" max="1556" width="12.7109375" style="556" bestFit="1" customWidth="1"/>
    <col min="1557" max="1793" width="11.42578125" style="556"/>
    <col min="1794" max="1794" width="70.28515625" style="556" customWidth="1"/>
    <col min="1795" max="1798" width="26.7109375" style="556" customWidth="1"/>
    <col min="1799" max="1799" width="30.5703125" style="556" customWidth="1"/>
    <col min="1800" max="1800" width="18.42578125" style="556" bestFit="1" customWidth="1"/>
    <col min="1801" max="1801" width="19.85546875" style="556" customWidth="1"/>
    <col min="1802" max="1802" width="26.7109375" style="556" customWidth="1"/>
    <col min="1803" max="1803" width="14" style="556" customWidth="1"/>
    <col min="1804" max="1804" width="21.42578125" style="556" customWidth="1"/>
    <col min="1805" max="1805" width="13.5703125" style="556" customWidth="1"/>
    <col min="1806" max="1806" width="21.140625" style="556" customWidth="1"/>
    <col min="1807" max="1807" width="12.140625" style="556" bestFit="1" customWidth="1"/>
    <col min="1808" max="1810" width="11.42578125" style="556"/>
    <col min="1811" max="1811" width="14.28515625" style="556" customWidth="1"/>
    <col min="1812" max="1812" width="12.7109375" style="556" bestFit="1" customWidth="1"/>
    <col min="1813" max="2049" width="11.42578125" style="556"/>
    <col min="2050" max="2050" width="70.28515625" style="556" customWidth="1"/>
    <col min="2051" max="2054" width="26.7109375" style="556" customWidth="1"/>
    <col min="2055" max="2055" width="30.5703125" style="556" customWidth="1"/>
    <col min="2056" max="2056" width="18.42578125" style="556" bestFit="1" customWidth="1"/>
    <col min="2057" max="2057" width="19.85546875" style="556" customWidth="1"/>
    <col min="2058" max="2058" width="26.7109375" style="556" customWidth="1"/>
    <col min="2059" max="2059" width="14" style="556" customWidth="1"/>
    <col min="2060" max="2060" width="21.42578125" style="556" customWidth="1"/>
    <col min="2061" max="2061" width="13.5703125" style="556" customWidth="1"/>
    <col min="2062" max="2062" width="21.140625" style="556" customWidth="1"/>
    <col min="2063" max="2063" width="12.140625" style="556" bestFit="1" customWidth="1"/>
    <col min="2064" max="2066" width="11.42578125" style="556"/>
    <col min="2067" max="2067" width="14.28515625" style="556" customWidth="1"/>
    <col min="2068" max="2068" width="12.7109375" style="556" bestFit="1" customWidth="1"/>
    <col min="2069" max="2305" width="11.42578125" style="556"/>
    <col min="2306" max="2306" width="70.28515625" style="556" customWidth="1"/>
    <col min="2307" max="2310" width="26.7109375" style="556" customWidth="1"/>
    <col min="2311" max="2311" width="30.5703125" style="556" customWidth="1"/>
    <col min="2312" max="2312" width="18.42578125" style="556" bestFit="1" customWidth="1"/>
    <col min="2313" max="2313" width="19.85546875" style="556" customWidth="1"/>
    <col min="2314" max="2314" width="26.7109375" style="556" customWidth="1"/>
    <col min="2315" max="2315" width="14" style="556" customWidth="1"/>
    <col min="2316" max="2316" width="21.42578125" style="556" customWidth="1"/>
    <col min="2317" max="2317" width="13.5703125" style="556" customWidth="1"/>
    <col min="2318" max="2318" width="21.140625" style="556" customWidth="1"/>
    <col min="2319" max="2319" width="12.140625" style="556" bestFit="1" customWidth="1"/>
    <col min="2320" max="2322" width="11.42578125" style="556"/>
    <col min="2323" max="2323" width="14.28515625" style="556" customWidth="1"/>
    <col min="2324" max="2324" width="12.7109375" style="556" bestFit="1" customWidth="1"/>
    <col min="2325" max="2561" width="11.42578125" style="556"/>
    <col min="2562" max="2562" width="70.28515625" style="556" customWidth="1"/>
    <col min="2563" max="2566" width="26.7109375" style="556" customWidth="1"/>
    <col min="2567" max="2567" width="30.5703125" style="556" customWidth="1"/>
    <col min="2568" max="2568" width="18.42578125" style="556" bestFit="1" customWidth="1"/>
    <col min="2569" max="2569" width="19.85546875" style="556" customWidth="1"/>
    <col min="2570" max="2570" width="26.7109375" style="556" customWidth="1"/>
    <col min="2571" max="2571" width="14" style="556" customWidth="1"/>
    <col min="2572" max="2572" width="21.42578125" style="556" customWidth="1"/>
    <col min="2573" max="2573" width="13.5703125" style="556" customWidth="1"/>
    <col min="2574" max="2574" width="21.140625" style="556" customWidth="1"/>
    <col min="2575" max="2575" width="12.140625" style="556" bestFit="1" customWidth="1"/>
    <col min="2576" max="2578" width="11.42578125" style="556"/>
    <col min="2579" max="2579" width="14.28515625" style="556" customWidth="1"/>
    <col min="2580" max="2580" width="12.7109375" style="556" bestFit="1" customWidth="1"/>
    <col min="2581" max="2817" width="11.42578125" style="556"/>
    <col min="2818" max="2818" width="70.28515625" style="556" customWidth="1"/>
    <col min="2819" max="2822" width="26.7109375" style="556" customWidth="1"/>
    <col min="2823" max="2823" width="30.5703125" style="556" customWidth="1"/>
    <col min="2824" max="2824" width="18.42578125" style="556" bestFit="1" customWidth="1"/>
    <col min="2825" max="2825" width="19.85546875" style="556" customWidth="1"/>
    <col min="2826" max="2826" width="26.7109375" style="556" customWidth="1"/>
    <col min="2827" max="2827" width="14" style="556" customWidth="1"/>
    <col min="2828" max="2828" width="21.42578125" style="556" customWidth="1"/>
    <col min="2829" max="2829" width="13.5703125" style="556" customWidth="1"/>
    <col min="2830" max="2830" width="21.140625" style="556" customWidth="1"/>
    <col min="2831" max="2831" width="12.140625" style="556" bestFit="1" customWidth="1"/>
    <col min="2832" max="2834" width="11.42578125" style="556"/>
    <col min="2835" max="2835" width="14.28515625" style="556" customWidth="1"/>
    <col min="2836" max="2836" width="12.7109375" style="556" bestFit="1" customWidth="1"/>
    <col min="2837" max="3073" width="11.42578125" style="556"/>
    <col min="3074" max="3074" width="70.28515625" style="556" customWidth="1"/>
    <col min="3075" max="3078" width="26.7109375" style="556" customWidth="1"/>
    <col min="3079" max="3079" width="30.5703125" style="556" customWidth="1"/>
    <col min="3080" max="3080" width="18.42578125" style="556" bestFit="1" customWidth="1"/>
    <col min="3081" max="3081" width="19.85546875" style="556" customWidth="1"/>
    <col min="3082" max="3082" width="26.7109375" style="556" customWidth="1"/>
    <col min="3083" max="3083" width="14" style="556" customWidth="1"/>
    <col min="3084" max="3084" width="21.42578125" style="556" customWidth="1"/>
    <col min="3085" max="3085" width="13.5703125" style="556" customWidth="1"/>
    <col min="3086" max="3086" width="21.140625" style="556" customWidth="1"/>
    <col min="3087" max="3087" width="12.140625" style="556" bestFit="1" customWidth="1"/>
    <col min="3088" max="3090" width="11.42578125" style="556"/>
    <col min="3091" max="3091" width="14.28515625" style="556" customWidth="1"/>
    <col min="3092" max="3092" width="12.7109375" style="556" bestFit="1" customWidth="1"/>
    <col min="3093" max="3329" width="11.42578125" style="556"/>
    <col min="3330" max="3330" width="70.28515625" style="556" customWidth="1"/>
    <col min="3331" max="3334" width="26.7109375" style="556" customWidth="1"/>
    <col min="3335" max="3335" width="30.5703125" style="556" customWidth="1"/>
    <col min="3336" max="3336" width="18.42578125" style="556" bestFit="1" customWidth="1"/>
    <col min="3337" max="3337" width="19.85546875" style="556" customWidth="1"/>
    <col min="3338" max="3338" width="26.7109375" style="556" customWidth="1"/>
    <col min="3339" max="3339" width="14" style="556" customWidth="1"/>
    <col min="3340" max="3340" width="21.42578125" style="556" customWidth="1"/>
    <col min="3341" max="3341" width="13.5703125" style="556" customWidth="1"/>
    <col min="3342" max="3342" width="21.140625" style="556" customWidth="1"/>
    <col min="3343" max="3343" width="12.140625" style="556" bestFit="1" customWidth="1"/>
    <col min="3344" max="3346" width="11.42578125" style="556"/>
    <col min="3347" max="3347" width="14.28515625" style="556" customWidth="1"/>
    <col min="3348" max="3348" width="12.7109375" style="556" bestFit="1" customWidth="1"/>
    <col min="3349" max="3585" width="11.42578125" style="556"/>
    <col min="3586" max="3586" width="70.28515625" style="556" customWidth="1"/>
    <col min="3587" max="3590" width="26.7109375" style="556" customWidth="1"/>
    <col min="3591" max="3591" width="30.5703125" style="556" customWidth="1"/>
    <col min="3592" max="3592" width="18.42578125" style="556" bestFit="1" customWidth="1"/>
    <col min="3593" max="3593" width="19.85546875" style="556" customWidth="1"/>
    <col min="3594" max="3594" width="26.7109375" style="556" customWidth="1"/>
    <col min="3595" max="3595" width="14" style="556" customWidth="1"/>
    <col min="3596" max="3596" width="21.42578125" style="556" customWidth="1"/>
    <col min="3597" max="3597" width="13.5703125" style="556" customWidth="1"/>
    <col min="3598" max="3598" width="21.140625" style="556" customWidth="1"/>
    <col min="3599" max="3599" width="12.140625" style="556" bestFit="1" customWidth="1"/>
    <col min="3600" max="3602" width="11.42578125" style="556"/>
    <col min="3603" max="3603" width="14.28515625" style="556" customWidth="1"/>
    <col min="3604" max="3604" width="12.7109375" style="556" bestFit="1" customWidth="1"/>
    <col min="3605" max="3841" width="11.42578125" style="556"/>
    <col min="3842" max="3842" width="70.28515625" style="556" customWidth="1"/>
    <col min="3843" max="3846" width="26.7109375" style="556" customWidth="1"/>
    <col min="3847" max="3847" width="30.5703125" style="556" customWidth="1"/>
    <col min="3848" max="3848" width="18.42578125" style="556" bestFit="1" customWidth="1"/>
    <col min="3849" max="3849" width="19.85546875" style="556" customWidth="1"/>
    <col min="3850" max="3850" width="26.7109375" style="556" customWidth="1"/>
    <col min="3851" max="3851" width="14" style="556" customWidth="1"/>
    <col min="3852" max="3852" width="21.42578125" style="556" customWidth="1"/>
    <col min="3853" max="3853" width="13.5703125" style="556" customWidth="1"/>
    <col min="3854" max="3854" width="21.140625" style="556" customWidth="1"/>
    <col min="3855" max="3855" width="12.140625" style="556" bestFit="1" customWidth="1"/>
    <col min="3856" max="3858" width="11.42578125" style="556"/>
    <col min="3859" max="3859" width="14.28515625" style="556" customWidth="1"/>
    <col min="3860" max="3860" width="12.7109375" style="556" bestFit="1" customWidth="1"/>
    <col min="3861" max="4097" width="11.42578125" style="556"/>
    <col min="4098" max="4098" width="70.28515625" style="556" customWidth="1"/>
    <col min="4099" max="4102" width="26.7109375" style="556" customWidth="1"/>
    <col min="4103" max="4103" width="30.5703125" style="556" customWidth="1"/>
    <col min="4104" max="4104" width="18.42578125" style="556" bestFit="1" customWidth="1"/>
    <col min="4105" max="4105" width="19.85546875" style="556" customWidth="1"/>
    <col min="4106" max="4106" width="26.7109375" style="556" customWidth="1"/>
    <col min="4107" max="4107" width="14" style="556" customWidth="1"/>
    <col min="4108" max="4108" width="21.42578125" style="556" customWidth="1"/>
    <col min="4109" max="4109" width="13.5703125" style="556" customWidth="1"/>
    <col min="4110" max="4110" width="21.140625" style="556" customWidth="1"/>
    <col min="4111" max="4111" width="12.140625" style="556" bestFit="1" customWidth="1"/>
    <col min="4112" max="4114" width="11.42578125" style="556"/>
    <col min="4115" max="4115" width="14.28515625" style="556" customWidth="1"/>
    <col min="4116" max="4116" width="12.7109375" style="556" bestFit="1" customWidth="1"/>
    <col min="4117" max="4353" width="11.42578125" style="556"/>
    <col min="4354" max="4354" width="70.28515625" style="556" customWidth="1"/>
    <col min="4355" max="4358" width="26.7109375" style="556" customWidth="1"/>
    <col min="4359" max="4359" width="30.5703125" style="556" customWidth="1"/>
    <col min="4360" max="4360" width="18.42578125" style="556" bestFit="1" customWidth="1"/>
    <col min="4361" max="4361" width="19.85546875" style="556" customWidth="1"/>
    <col min="4362" max="4362" width="26.7109375" style="556" customWidth="1"/>
    <col min="4363" max="4363" width="14" style="556" customWidth="1"/>
    <col min="4364" max="4364" width="21.42578125" style="556" customWidth="1"/>
    <col min="4365" max="4365" width="13.5703125" style="556" customWidth="1"/>
    <col min="4366" max="4366" width="21.140625" style="556" customWidth="1"/>
    <col min="4367" max="4367" width="12.140625" style="556" bestFit="1" customWidth="1"/>
    <col min="4368" max="4370" width="11.42578125" style="556"/>
    <col min="4371" max="4371" width="14.28515625" style="556" customWidth="1"/>
    <col min="4372" max="4372" width="12.7109375" style="556" bestFit="1" customWidth="1"/>
    <col min="4373" max="4609" width="11.42578125" style="556"/>
    <col min="4610" max="4610" width="70.28515625" style="556" customWidth="1"/>
    <col min="4611" max="4614" width="26.7109375" style="556" customWidth="1"/>
    <col min="4615" max="4615" width="30.5703125" style="556" customWidth="1"/>
    <col min="4616" max="4616" width="18.42578125" style="556" bestFit="1" customWidth="1"/>
    <col min="4617" max="4617" width="19.85546875" style="556" customWidth="1"/>
    <col min="4618" max="4618" width="26.7109375" style="556" customWidth="1"/>
    <col min="4619" max="4619" width="14" style="556" customWidth="1"/>
    <col min="4620" max="4620" width="21.42578125" style="556" customWidth="1"/>
    <col min="4621" max="4621" width="13.5703125" style="556" customWidth="1"/>
    <col min="4622" max="4622" width="21.140625" style="556" customWidth="1"/>
    <col min="4623" max="4623" width="12.140625" style="556" bestFit="1" customWidth="1"/>
    <col min="4624" max="4626" width="11.42578125" style="556"/>
    <col min="4627" max="4627" width="14.28515625" style="556" customWidth="1"/>
    <col min="4628" max="4628" width="12.7109375" style="556" bestFit="1" customWidth="1"/>
    <col min="4629" max="4865" width="11.42578125" style="556"/>
    <col min="4866" max="4866" width="70.28515625" style="556" customWidth="1"/>
    <col min="4867" max="4870" width="26.7109375" style="556" customWidth="1"/>
    <col min="4871" max="4871" width="30.5703125" style="556" customWidth="1"/>
    <col min="4872" max="4872" width="18.42578125" style="556" bestFit="1" customWidth="1"/>
    <col min="4873" max="4873" width="19.85546875" style="556" customWidth="1"/>
    <col min="4874" max="4874" width="26.7109375" style="556" customWidth="1"/>
    <col min="4875" max="4875" width="14" style="556" customWidth="1"/>
    <col min="4876" max="4876" width="21.42578125" style="556" customWidth="1"/>
    <col min="4877" max="4877" width="13.5703125" style="556" customWidth="1"/>
    <col min="4878" max="4878" width="21.140625" style="556" customWidth="1"/>
    <col min="4879" max="4879" width="12.140625" style="556" bestFit="1" customWidth="1"/>
    <col min="4880" max="4882" width="11.42578125" style="556"/>
    <col min="4883" max="4883" width="14.28515625" style="556" customWidth="1"/>
    <col min="4884" max="4884" width="12.7109375" style="556" bestFit="1" customWidth="1"/>
    <col min="4885" max="5121" width="11.42578125" style="556"/>
    <col min="5122" max="5122" width="70.28515625" style="556" customWidth="1"/>
    <col min="5123" max="5126" width="26.7109375" style="556" customWidth="1"/>
    <col min="5127" max="5127" width="30.5703125" style="556" customWidth="1"/>
    <col min="5128" max="5128" width="18.42578125" style="556" bestFit="1" customWidth="1"/>
    <col min="5129" max="5129" width="19.85546875" style="556" customWidth="1"/>
    <col min="5130" max="5130" width="26.7109375" style="556" customWidth="1"/>
    <col min="5131" max="5131" width="14" style="556" customWidth="1"/>
    <col min="5132" max="5132" width="21.42578125" style="556" customWidth="1"/>
    <col min="5133" max="5133" width="13.5703125" style="556" customWidth="1"/>
    <col min="5134" max="5134" width="21.140625" style="556" customWidth="1"/>
    <col min="5135" max="5135" width="12.140625" style="556" bestFit="1" customWidth="1"/>
    <col min="5136" max="5138" width="11.42578125" style="556"/>
    <col min="5139" max="5139" width="14.28515625" style="556" customWidth="1"/>
    <col min="5140" max="5140" width="12.7109375" style="556" bestFit="1" customWidth="1"/>
    <col min="5141" max="5377" width="11.42578125" style="556"/>
    <col min="5378" max="5378" width="70.28515625" style="556" customWidth="1"/>
    <col min="5379" max="5382" width="26.7109375" style="556" customWidth="1"/>
    <col min="5383" max="5383" width="30.5703125" style="556" customWidth="1"/>
    <col min="5384" max="5384" width="18.42578125" style="556" bestFit="1" customWidth="1"/>
    <col min="5385" max="5385" width="19.85546875" style="556" customWidth="1"/>
    <col min="5386" max="5386" width="26.7109375" style="556" customWidth="1"/>
    <col min="5387" max="5387" width="14" style="556" customWidth="1"/>
    <col min="5388" max="5388" width="21.42578125" style="556" customWidth="1"/>
    <col min="5389" max="5389" width="13.5703125" style="556" customWidth="1"/>
    <col min="5390" max="5390" width="21.140625" style="556" customWidth="1"/>
    <col min="5391" max="5391" width="12.140625" style="556" bestFit="1" customWidth="1"/>
    <col min="5392" max="5394" width="11.42578125" style="556"/>
    <col min="5395" max="5395" width="14.28515625" style="556" customWidth="1"/>
    <col min="5396" max="5396" width="12.7109375" style="556" bestFit="1" customWidth="1"/>
    <col min="5397" max="5633" width="11.42578125" style="556"/>
    <col min="5634" max="5634" width="70.28515625" style="556" customWidth="1"/>
    <col min="5635" max="5638" width="26.7109375" style="556" customWidth="1"/>
    <col min="5639" max="5639" width="30.5703125" style="556" customWidth="1"/>
    <col min="5640" max="5640" width="18.42578125" style="556" bestFit="1" customWidth="1"/>
    <col min="5641" max="5641" width="19.85546875" style="556" customWidth="1"/>
    <col min="5642" max="5642" width="26.7109375" style="556" customWidth="1"/>
    <col min="5643" max="5643" width="14" style="556" customWidth="1"/>
    <col min="5644" max="5644" width="21.42578125" style="556" customWidth="1"/>
    <col min="5645" max="5645" width="13.5703125" style="556" customWidth="1"/>
    <col min="5646" max="5646" width="21.140625" style="556" customWidth="1"/>
    <col min="5647" max="5647" width="12.140625" style="556" bestFit="1" customWidth="1"/>
    <col min="5648" max="5650" width="11.42578125" style="556"/>
    <col min="5651" max="5651" width="14.28515625" style="556" customWidth="1"/>
    <col min="5652" max="5652" width="12.7109375" style="556" bestFit="1" customWidth="1"/>
    <col min="5653" max="5889" width="11.42578125" style="556"/>
    <col min="5890" max="5890" width="70.28515625" style="556" customWidth="1"/>
    <col min="5891" max="5894" width="26.7109375" style="556" customWidth="1"/>
    <col min="5895" max="5895" width="30.5703125" style="556" customWidth="1"/>
    <col min="5896" max="5896" width="18.42578125" style="556" bestFit="1" customWidth="1"/>
    <col min="5897" max="5897" width="19.85546875" style="556" customWidth="1"/>
    <col min="5898" max="5898" width="26.7109375" style="556" customWidth="1"/>
    <col min="5899" max="5899" width="14" style="556" customWidth="1"/>
    <col min="5900" max="5900" width="21.42578125" style="556" customWidth="1"/>
    <col min="5901" max="5901" width="13.5703125" style="556" customWidth="1"/>
    <col min="5902" max="5902" width="21.140625" style="556" customWidth="1"/>
    <col min="5903" max="5903" width="12.140625" style="556" bestFit="1" customWidth="1"/>
    <col min="5904" max="5906" width="11.42578125" style="556"/>
    <col min="5907" max="5907" width="14.28515625" style="556" customWidth="1"/>
    <col min="5908" max="5908" width="12.7109375" style="556" bestFit="1" customWidth="1"/>
    <col min="5909" max="6145" width="11.42578125" style="556"/>
    <col min="6146" max="6146" width="70.28515625" style="556" customWidth="1"/>
    <col min="6147" max="6150" width="26.7109375" style="556" customWidth="1"/>
    <col min="6151" max="6151" width="30.5703125" style="556" customWidth="1"/>
    <col min="6152" max="6152" width="18.42578125" style="556" bestFit="1" customWidth="1"/>
    <col min="6153" max="6153" width="19.85546875" style="556" customWidth="1"/>
    <col min="6154" max="6154" width="26.7109375" style="556" customWidth="1"/>
    <col min="6155" max="6155" width="14" style="556" customWidth="1"/>
    <col min="6156" max="6156" width="21.42578125" style="556" customWidth="1"/>
    <col min="6157" max="6157" width="13.5703125" style="556" customWidth="1"/>
    <col min="6158" max="6158" width="21.140625" style="556" customWidth="1"/>
    <col min="6159" max="6159" width="12.140625" style="556" bestFit="1" customWidth="1"/>
    <col min="6160" max="6162" width="11.42578125" style="556"/>
    <col min="6163" max="6163" width="14.28515625" style="556" customWidth="1"/>
    <col min="6164" max="6164" width="12.7109375" style="556" bestFit="1" customWidth="1"/>
    <col min="6165" max="6401" width="11.42578125" style="556"/>
    <col min="6402" max="6402" width="70.28515625" style="556" customWidth="1"/>
    <col min="6403" max="6406" width="26.7109375" style="556" customWidth="1"/>
    <col min="6407" max="6407" width="30.5703125" style="556" customWidth="1"/>
    <col min="6408" max="6408" width="18.42578125" style="556" bestFit="1" customWidth="1"/>
    <col min="6409" max="6409" width="19.85546875" style="556" customWidth="1"/>
    <col min="6410" max="6410" width="26.7109375" style="556" customWidth="1"/>
    <col min="6411" max="6411" width="14" style="556" customWidth="1"/>
    <col min="6412" max="6412" width="21.42578125" style="556" customWidth="1"/>
    <col min="6413" max="6413" width="13.5703125" style="556" customWidth="1"/>
    <col min="6414" max="6414" width="21.140625" style="556" customWidth="1"/>
    <col min="6415" max="6415" width="12.140625" style="556" bestFit="1" customWidth="1"/>
    <col min="6416" max="6418" width="11.42578125" style="556"/>
    <col min="6419" max="6419" width="14.28515625" style="556" customWidth="1"/>
    <col min="6420" max="6420" width="12.7109375" style="556" bestFit="1" customWidth="1"/>
    <col min="6421" max="6657" width="11.42578125" style="556"/>
    <col min="6658" max="6658" width="70.28515625" style="556" customWidth="1"/>
    <col min="6659" max="6662" width="26.7109375" style="556" customWidth="1"/>
    <col min="6663" max="6663" width="30.5703125" style="556" customWidth="1"/>
    <col min="6664" max="6664" width="18.42578125" style="556" bestFit="1" customWidth="1"/>
    <col min="6665" max="6665" width="19.85546875" style="556" customWidth="1"/>
    <col min="6666" max="6666" width="26.7109375" style="556" customWidth="1"/>
    <col min="6667" max="6667" width="14" style="556" customWidth="1"/>
    <col min="6668" max="6668" width="21.42578125" style="556" customWidth="1"/>
    <col min="6669" max="6669" width="13.5703125" style="556" customWidth="1"/>
    <col min="6670" max="6670" width="21.140625" style="556" customWidth="1"/>
    <col min="6671" max="6671" width="12.140625" style="556" bestFit="1" customWidth="1"/>
    <col min="6672" max="6674" width="11.42578125" style="556"/>
    <col min="6675" max="6675" width="14.28515625" style="556" customWidth="1"/>
    <col min="6676" max="6676" width="12.7109375" style="556" bestFit="1" customWidth="1"/>
    <col min="6677" max="6913" width="11.42578125" style="556"/>
    <col min="6914" max="6914" width="70.28515625" style="556" customWidth="1"/>
    <col min="6915" max="6918" width="26.7109375" style="556" customWidth="1"/>
    <col min="6919" max="6919" width="30.5703125" style="556" customWidth="1"/>
    <col min="6920" max="6920" width="18.42578125" style="556" bestFit="1" customWidth="1"/>
    <col min="6921" max="6921" width="19.85546875" style="556" customWidth="1"/>
    <col min="6922" max="6922" width="26.7109375" style="556" customWidth="1"/>
    <col min="6923" max="6923" width="14" style="556" customWidth="1"/>
    <col min="6924" max="6924" width="21.42578125" style="556" customWidth="1"/>
    <col min="6925" max="6925" width="13.5703125" style="556" customWidth="1"/>
    <col min="6926" max="6926" width="21.140625" style="556" customWidth="1"/>
    <col min="6927" max="6927" width="12.140625" style="556" bestFit="1" customWidth="1"/>
    <col min="6928" max="6930" width="11.42578125" style="556"/>
    <col min="6931" max="6931" width="14.28515625" style="556" customWidth="1"/>
    <col min="6932" max="6932" width="12.7109375" style="556" bestFit="1" customWidth="1"/>
    <col min="6933" max="7169" width="11.42578125" style="556"/>
    <col min="7170" max="7170" width="70.28515625" style="556" customWidth="1"/>
    <col min="7171" max="7174" width="26.7109375" style="556" customWidth="1"/>
    <col min="7175" max="7175" width="30.5703125" style="556" customWidth="1"/>
    <col min="7176" max="7176" width="18.42578125" style="556" bestFit="1" customWidth="1"/>
    <col min="7177" max="7177" width="19.85546875" style="556" customWidth="1"/>
    <col min="7178" max="7178" width="26.7109375" style="556" customWidth="1"/>
    <col min="7179" max="7179" width="14" style="556" customWidth="1"/>
    <col min="7180" max="7180" width="21.42578125" style="556" customWidth="1"/>
    <col min="7181" max="7181" width="13.5703125" style="556" customWidth="1"/>
    <col min="7182" max="7182" width="21.140625" style="556" customWidth="1"/>
    <col min="7183" max="7183" width="12.140625" style="556" bestFit="1" customWidth="1"/>
    <col min="7184" max="7186" width="11.42578125" style="556"/>
    <col min="7187" max="7187" width="14.28515625" style="556" customWidth="1"/>
    <col min="7188" max="7188" width="12.7109375" style="556" bestFit="1" customWidth="1"/>
    <col min="7189" max="7425" width="11.42578125" style="556"/>
    <col min="7426" max="7426" width="70.28515625" style="556" customWidth="1"/>
    <col min="7427" max="7430" width="26.7109375" style="556" customWidth="1"/>
    <col min="7431" max="7431" width="30.5703125" style="556" customWidth="1"/>
    <col min="7432" max="7432" width="18.42578125" style="556" bestFit="1" customWidth="1"/>
    <col min="7433" max="7433" width="19.85546875" style="556" customWidth="1"/>
    <col min="7434" max="7434" width="26.7109375" style="556" customWidth="1"/>
    <col min="7435" max="7435" width="14" style="556" customWidth="1"/>
    <col min="7436" max="7436" width="21.42578125" style="556" customWidth="1"/>
    <col min="7437" max="7437" width="13.5703125" style="556" customWidth="1"/>
    <col min="7438" max="7438" width="21.140625" style="556" customWidth="1"/>
    <col min="7439" max="7439" width="12.140625" style="556" bestFit="1" customWidth="1"/>
    <col min="7440" max="7442" width="11.42578125" style="556"/>
    <col min="7443" max="7443" width="14.28515625" style="556" customWidth="1"/>
    <col min="7444" max="7444" width="12.7109375" style="556" bestFit="1" customWidth="1"/>
    <col min="7445" max="7681" width="11.42578125" style="556"/>
    <col min="7682" max="7682" width="70.28515625" style="556" customWidth="1"/>
    <col min="7683" max="7686" width="26.7109375" style="556" customWidth="1"/>
    <col min="7687" max="7687" width="30.5703125" style="556" customWidth="1"/>
    <col min="7688" max="7688" width="18.42578125" style="556" bestFit="1" customWidth="1"/>
    <col min="7689" max="7689" width="19.85546875" style="556" customWidth="1"/>
    <col min="7690" max="7690" width="26.7109375" style="556" customWidth="1"/>
    <col min="7691" max="7691" width="14" style="556" customWidth="1"/>
    <col min="7692" max="7692" width="21.42578125" style="556" customWidth="1"/>
    <col min="7693" max="7693" width="13.5703125" style="556" customWidth="1"/>
    <col min="7694" max="7694" width="21.140625" style="556" customWidth="1"/>
    <col min="7695" max="7695" width="12.140625" style="556" bestFit="1" customWidth="1"/>
    <col min="7696" max="7698" width="11.42578125" style="556"/>
    <col min="7699" max="7699" width="14.28515625" style="556" customWidth="1"/>
    <col min="7700" max="7700" width="12.7109375" style="556" bestFit="1" customWidth="1"/>
    <col min="7701" max="7937" width="11.42578125" style="556"/>
    <col min="7938" max="7938" width="70.28515625" style="556" customWidth="1"/>
    <col min="7939" max="7942" width="26.7109375" style="556" customWidth="1"/>
    <col min="7943" max="7943" width="30.5703125" style="556" customWidth="1"/>
    <col min="7944" max="7944" width="18.42578125" style="556" bestFit="1" customWidth="1"/>
    <col min="7945" max="7945" width="19.85546875" style="556" customWidth="1"/>
    <col min="7946" max="7946" width="26.7109375" style="556" customWidth="1"/>
    <col min="7947" max="7947" width="14" style="556" customWidth="1"/>
    <col min="7948" max="7948" width="21.42578125" style="556" customWidth="1"/>
    <col min="7949" max="7949" width="13.5703125" style="556" customWidth="1"/>
    <col min="7950" max="7950" width="21.140625" style="556" customWidth="1"/>
    <col min="7951" max="7951" width="12.140625" style="556" bestFit="1" customWidth="1"/>
    <col min="7952" max="7954" width="11.42578125" style="556"/>
    <col min="7955" max="7955" width="14.28515625" style="556" customWidth="1"/>
    <col min="7956" max="7956" width="12.7109375" style="556" bestFit="1" customWidth="1"/>
    <col min="7957" max="8193" width="11.42578125" style="556"/>
    <col min="8194" max="8194" width="70.28515625" style="556" customWidth="1"/>
    <col min="8195" max="8198" width="26.7109375" style="556" customWidth="1"/>
    <col min="8199" max="8199" width="30.5703125" style="556" customWidth="1"/>
    <col min="8200" max="8200" width="18.42578125" style="556" bestFit="1" customWidth="1"/>
    <col min="8201" max="8201" width="19.85546875" style="556" customWidth="1"/>
    <col min="8202" max="8202" width="26.7109375" style="556" customWidth="1"/>
    <col min="8203" max="8203" width="14" style="556" customWidth="1"/>
    <col min="8204" max="8204" width="21.42578125" style="556" customWidth="1"/>
    <col min="8205" max="8205" width="13.5703125" style="556" customWidth="1"/>
    <col min="8206" max="8206" width="21.140625" style="556" customWidth="1"/>
    <col min="8207" max="8207" width="12.140625" style="556" bestFit="1" customWidth="1"/>
    <col min="8208" max="8210" width="11.42578125" style="556"/>
    <col min="8211" max="8211" width="14.28515625" style="556" customWidth="1"/>
    <col min="8212" max="8212" width="12.7109375" style="556" bestFit="1" customWidth="1"/>
    <col min="8213" max="8449" width="11.42578125" style="556"/>
    <col min="8450" max="8450" width="70.28515625" style="556" customWidth="1"/>
    <col min="8451" max="8454" width="26.7109375" style="556" customWidth="1"/>
    <col min="8455" max="8455" width="30.5703125" style="556" customWidth="1"/>
    <col min="8456" max="8456" width="18.42578125" style="556" bestFit="1" customWidth="1"/>
    <col min="8457" max="8457" width="19.85546875" style="556" customWidth="1"/>
    <col min="8458" max="8458" width="26.7109375" style="556" customWidth="1"/>
    <col min="8459" max="8459" width="14" style="556" customWidth="1"/>
    <col min="8460" max="8460" width="21.42578125" style="556" customWidth="1"/>
    <col min="8461" max="8461" width="13.5703125" style="556" customWidth="1"/>
    <col min="8462" max="8462" width="21.140625" style="556" customWidth="1"/>
    <col min="8463" max="8463" width="12.140625" style="556" bestFit="1" customWidth="1"/>
    <col min="8464" max="8466" width="11.42578125" style="556"/>
    <col min="8467" max="8467" width="14.28515625" style="556" customWidth="1"/>
    <col min="8468" max="8468" width="12.7109375" style="556" bestFit="1" customWidth="1"/>
    <col min="8469" max="8705" width="11.42578125" style="556"/>
    <col min="8706" max="8706" width="70.28515625" style="556" customWidth="1"/>
    <col min="8707" max="8710" width="26.7109375" style="556" customWidth="1"/>
    <col min="8711" max="8711" width="30.5703125" style="556" customWidth="1"/>
    <col min="8712" max="8712" width="18.42578125" style="556" bestFit="1" customWidth="1"/>
    <col min="8713" max="8713" width="19.85546875" style="556" customWidth="1"/>
    <col min="8714" max="8714" width="26.7109375" style="556" customWidth="1"/>
    <col min="8715" max="8715" width="14" style="556" customWidth="1"/>
    <col min="8716" max="8716" width="21.42578125" style="556" customWidth="1"/>
    <col min="8717" max="8717" width="13.5703125" style="556" customWidth="1"/>
    <col min="8718" max="8718" width="21.140625" style="556" customWidth="1"/>
    <col min="8719" max="8719" width="12.140625" style="556" bestFit="1" customWidth="1"/>
    <col min="8720" max="8722" width="11.42578125" style="556"/>
    <col min="8723" max="8723" width="14.28515625" style="556" customWidth="1"/>
    <col min="8724" max="8724" width="12.7109375" style="556" bestFit="1" customWidth="1"/>
    <col min="8725" max="8961" width="11.42578125" style="556"/>
    <col min="8962" max="8962" width="70.28515625" style="556" customWidth="1"/>
    <col min="8963" max="8966" width="26.7109375" style="556" customWidth="1"/>
    <col min="8967" max="8967" width="30.5703125" style="556" customWidth="1"/>
    <col min="8968" max="8968" width="18.42578125" style="556" bestFit="1" customWidth="1"/>
    <col min="8969" max="8969" width="19.85546875" style="556" customWidth="1"/>
    <col min="8970" max="8970" width="26.7109375" style="556" customWidth="1"/>
    <col min="8971" max="8971" width="14" style="556" customWidth="1"/>
    <col min="8972" max="8972" width="21.42578125" style="556" customWidth="1"/>
    <col min="8973" max="8973" width="13.5703125" style="556" customWidth="1"/>
    <col min="8974" max="8974" width="21.140625" style="556" customWidth="1"/>
    <col min="8975" max="8975" width="12.140625" style="556" bestFit="1" customWidth="1"/>
    <col min="8976" max="8978" width="11.42578125" style="556"/>
    <col min="8979" max="8979" width="14.28515625" style="556" customWidth="1"/>
    <col min="8980" max="8980" width="12.7109375" style="556" bestFit="1" customWidth="1"/>
    <col min="8981" max="9217" width="11.42578125" style="556"/>
    <col min="9218" max="9218" width="70.28515625" style="556" customWidth="1"/>
    <col min="9219" max="9222" width="26.7109375" style="556" customWidth="1"/>
    <col min="9223" max="9223" width="30.5703125" style="556" customWidth="1"/>
    <col min="9224" max="9224" width="18.42578125" style="556" bestFit="1" customWidth="1"/>
    <col min="9225" max="9225" width="19.85546875" style="556" customWidth="1"/>
    <col min="9226" max="9226" width="26.7109375" style="556" customWidth="1"/>
    <col min="9227" max="9227" width="14" style="556" customWidth="1"/>
    <col min="9228" max="9228" width="21.42578125" style="556" customWidth="1"/>
    <col min="9229" max="9229" width="13.5703125" style="556" customWidth="1"/>
    <col min="9230" max="9230" width="21.140625" style="556" customWidth="1"/>
    <col min="9231" max="9231" width="12.140625" style="556" bestFit="1" customWidth="1"/>
    <col min="9232" max="9234" width="11.42578125" style="556"/>
    <col min="9235" max="9235" width="14.28515625" style="556" customWidth="1"/>
    <col min="9236" max="9236" width="12.7109375" style="556" bestFit="1" customWidth="1"/>
    <col min="9237" max="9473" width="11.42578125" style="556"/>
    <col min="9474" max="9474" width="70.28515625" style="556" customWidth="1"/>
    <col min="9475" max="9478" width="26.7109375" style="556" customWidth="1"/>
    <col min="9479" max="9479" width="30.5703125" style="556" customWidth="1"/>
    <col min="9480" max="9480" width="18.42578125" style="556" bestFit="1" customWidth="1"/>
    <col min="9481" max="9481" width="19.85546875" style="556" customWidth="1"/>
    <col min="9482" max="9482" width="26.7109375" style="556" customWidth="1"/>
    <col min="9483" max="9483" width="14" style="556" customWidth="1"/>
    <col min="9484" max="9484" width="21.42578125" style="556" customWidth="1"/>
    <col min="9485" max="9485" width="13.5703125" style="556" customWidth="1"/>
    <col min="9486" max="9486" width="21.140625" style="556" customWidth="1"/>
    <col min="9487" max="9487" width="12.140625" style="556" bestFit="1" customWidth="1"/>
    <col min="9488" max="9490" width="11.42578125" style="556"/>
    <col min="9491" max="9491" width="14.28515625" style="556" customWidth="1"/>
    <col min="9492" max="9492" width="12.7109375" style="556" bestFit="1" customWidth="1"/>
    <col min="9493" max="9729" width="11.42578125" style="556"/>
    <col min="9730" max="9730" width="70.28515625" style="556" customWidth="1"/>
    <col min="9731" max="9734" width="26.7109375" style="556" customWidth="1"/>
    <col min="9735" max="9735" width="30.5703125" style="556" customWidth="1"/>
    <col min="9736" max="9736" width="18.42578125" style="556" bestFit="1" customWidth="1"/>
    <col min="9737" max="9737" width="19.85546875" style="556" customWidth="1"/>
    <col min="9738" max="9738" width="26.7109375" style="556" customWidth="1"/>
    <col min="9739" max="9739" width="14" style="556" customWidth="1"/>
    <col min="9740" max="9740" width="21.42578125" style="556" customWidth="1"/>
    <col min="9741" max="9741" width="13.5703125" style="556" customWidth="1"/>
    <col min="9742" max="9742" width="21.140625" style="556" customWidth="1"/>
    <col min="9743" max="9743" width="12.140625" style="556" bestFit="1" customWidth="1"/>
    <col min="9744" max="9746" width="11.42578125" style="556"/>
    <col min="9747" max="9747" width="14.28515625" style="556" customWidth="1"/>
    <col min="9748" max="9748" width="12.7109375" style="556" bestFit="1" customWidth="1"/>
    <col min="9749" max="9985" width="11.42578125" style="556"/>
    <col min="9986" max="9986" width="70.28515625" style="556" customWidth="1"/>
    <col min="9987" max="9990" width="26.7109375" style="556" customWidth="1"/>
    <col min="9991" max="9991" width="30.5703125" style="556" customWidth="1"/>
    <col min="9992" max="9992" width="18.42578125" style="556" bestFit="1" customWidth="1"/>
    <col min="9993" max="9993" width="19.85546875" style="556" customWidth="1"/>
    <col min="9994" max="9994" width="26.7109375" style="556" customWidth="1"/>
    <col min="9995" max="9995" width="14" style="556" customWidth="1"/>
    <col min="9996" max="9996" width="21.42578125" style="556" customWidth="1"/>
    <col min="9997" max="9997" width="13.5703125" style="556" customWidth="1"/>
    <col min="9998" max="9998" width="21.140625" style="556" customWidth="1"/>
    <col min="9999" max="9999" width="12.140625" style="556" bestFit="1" customWidth="1"/>
    <col min="10000" max="10002" width="11.42578125" style="556"/>
    <col min="10003" max="10003" width="14.28515625" style="556" customWidth="1"/>
    <col min="10004" max="10004" width="12.7109375" style="556" bestFit="1" customWidth="1"/>
    <col min="10005" max="10241" width="11.42578125" style="556"/>
    <col min="10242" max="10242" width="70.28515625" style="556" customWidth="1"/>
    <col min="10243" max="10246" width="26.7109375" style="556" customWidth="1"/>
    <col min="10247" max="10247" width="30.5703125" style="556" customWidth="1"/>
    <col min="10248" max="10248" width="18.42578125" style="556" bestFit="1" customWidth="1"/>
    <col min="10249" max="10249" width="19.85546875" style="556" customWidth="1"/>
    <col min="10250" max="10250" width="26.7109375" style="556" customWidth="1"/>
    <col min="10251" max="10251" width="14" style="556" customWidth="1"/>
    <col min="10252" max="10252" width="21.42578125" style="556" customWidth="1"/>
    <col min="10253" max="10253" width="13.5703125" style="556" customWidth="1"/>
    <col min="10254" max="10254" width="21.140625" style="556" customWidth="1"/>
    <col min="10255" max="10255" width="12.140625" style="556" bestFit="1" customWidth="1"/>
    <col min="10256" max="10258" width="11.42578125" style="556"/>
    <col min="10259" max="10259" width="14.28515625" style="556" customWidth="1"/>
    <col min="10260" max="10260" width="12.7109375" style="556" bestFit="1" customWidth="1"/>
    <col min="10261" max="10497" width="11.42578125" style="556"/>
    <col min="10498" max="10498" width="70.28515625" style="556" customWidth="1"/>
    <col min="10499" max="10502" width="26.7109375" style="556" customWidth="1"/>
    <col min="10503" max="10503" width="30.5703125" style="556" customWidth="1"/>
    <col min="10504" max="10504" width="18.42578125" style="556" bestFit="1" customWidth="1"/>
    <col min="10505" max="10505" width="19.85546875" style="556" customWidth="1"/>
    <col min="10506" max="10506" width="26.7109375" style="556" customWidth="1"/>
    <col min="10507" max="10507" width="14" style="556" customWidth="1"/>
    <col min="10508" max="10508" width="21.42578125" style="556" customWidth="1"/>
    <col min="10509" max="10509" width="13.5703125" style="556" customWidth="1"/>
    <col min="10510" max="10510" width="21.140625" style="556" customWidth="1"/>
    <col min="10511" max="10511" width="12.140625" style="556" bestFit="1" customWidth="1"/>
    <col min="10512" max="10514" width="11.42578125" style="556"/>
    <col min="10515" max="10515" width="14.28515625" style="556" customWidth="1"/>
    <col min="10516" max="10516" width="12.7109375" style="556" bestFit="1" customWidth="1"/>
    <col min="10517" max="10753" width="11.42578125" style="556"/>
    <col min="10754" max="10754" width="70.28515625" style="556" customWidth="1"/>
    <col min="10755" max="10758" width="26.7109375" style="556" customWidth="1"/>
    <col min="10759" max="10759" width="30.5703125" style="556" customWidth="1"/>
    <col min="10760" max="10760" width="18.42578125" style="556" bestFit="1" customWidth="1"/>
    <col min="10761" max="10761" width="19.85546875" style="556" customWidth="1"/>
    <col min="10762" max="10762" width="26.7109375" style="556" customWidth="1"/>
    <col min="10763" max="10763" width="14" style="556" customWidth="1"/>
    <col min="10764" max="10764" width="21.42578125" style="556" customWidth="1"/>
    <col min="10765" max="10765" width="13.5703125" style="556" customWidth="1"/>
    <col min="10766" max="10766" width="21.140625" style="556" customWidth="1"/>
    <col min="10767" max="10767" width="12.140625" style="556" bestFit="1" customWidth="1"/>
    <col min="10768" max="10770" width="11.42578125" style="556"/>
    <col min="10771" max="10771" width="14.28515625" style="556" customWidth="1"/>
    <col min="10772" max="10772" width="12.7109375" style="556" bestFit="1" customWidth="1"/>
    <col min="10773" max="11009" width="11.42578125" style="556"/>
    <col min="11010" max="11010" width="70.28515625" style="556" customWidth="1"/>
    <col min="11011" max="11014" width="26.7109375" style="556" customWidth="1"/>
    <col min="11015" max="11015" width="30.5703125" style="556" customWidth="1"/>
    <col min="11016" max="11016" width="18.42578125" style="556" bestFit="1" customWidth="1"/>
    <col min="11017" max="11017" width="19.85546875" style="556" customWidth="1"/>
    <col min="11018" max="11018" width="26.7109375" style="556" customWidth="1"/>
    <col min="11019" max="11019" width="14" style="556" customWidth="1"/>
    <col min="11020" max="11020" width="21.42578125" style="556" customWidth="1"/>
    <col min="11021" max="11021" width="13.5703125" style="556" customWidth="1"/>
    <col min="11022" max="11022" width="21.140625" style="556" customWidth="1"/>
    <col min="11023" max="11023" width="12.140625" style="556" bestFit="1" customWidth="1"/>
    <col min="11024" max="11026" width="11.42578125" style="556"/>
    <col min="11027" max="11027" width="14.28515625" style="556" customWidth="1"/>
    <col min="11028" max="11028" width="12.7109375" style="556" bestFit="1" customWidth="1"/>
    <col min="11029" max="11265" width="11.42578125" style="556"/>
    <col min="11266" max="11266" width="70.28515625" style="556" customWidth="1"/>
    <col min="11267" max="11270" width="26.7109375" style="556" customWidth="1"/>
    <col min="11271" max="11271" width="30.5703125" style="556" customWidth="1"/>
    <col min="11272" max="11272" width="18.42578125" style="556" bestFit="1" customWidth="1"/>
    <col min="11273" max="11273" width="19.85546875" style="556" customWidth="1"/>
    <col min="11274" max="11274" width="26.7109375" style="556" customWidth="1"/>
    <col min="11275" max="11275" width="14" style="556" customWidth="1"/>
    <col min="11276" max="11276" width="21.42578125" style="556" customWidth="1"/>
    <col min="11277" max="11277" width="13.5703125" style="556" customWidth="1"/>
    <col min="11278" max="11278" width="21.140625" style="556" customWidth="1"/>
    <col min="11279" max="11279" width="12.140625" style="556" bestFit="1" customWidth="1"/>
    <col min="11280" max="11282" width="11.42578125" style="556"/>
    <col min="11283" max="11283" width="14.28515625" style="556" customWidth="1"/>
    <col min="11284" max="11284" width="12.7109375" style="556" bestFit="1" customWidth="1"/>
    <col min="11285" max="11521" width="11.42578125" style="556"/>
    <col min="11522" max="11522" width="70.28515625" style="556" customWidth="1"/>
    <col min="11523" max="11526" width="26.7109375" style="556" customWidth="1"/>
    <col min="11527" max="11527" width="30.5703125" style="556" customWidth="1"/>
    <col min="11528" max="11528" width="18.42578125" style="556" bestFit="1" customWidth="1"/>
    <col min="11529" max="11529" width="19.85546875" style="556" customWidth="1"/>
    <col min="11530" max="11530" width="26.7109375" style="556" customWidth="1"/>
    <col min="11531" max="11531" width="14" style="556" customWidth="1"/>
    <col min="11532" max="11532" width="21.42578125" style="556" customWidth="1"/>
    <col min="11533" max="11533" width="13.5703125" style="556" customWidth="1"/>
    <col min="11534" max="11534" width="21.140625" style="556" customWidth="1"/>
    <col min="11535" max="11535" width="12.140625" style="556" bestFit="1" customWidth="1"/>
    <col min="11536" max="11538" width="11.42578125" style="556"/>
    <col min="11539" max="11539" width="14.28515625" style="556" customWidth="1"/>
    <col min="11540" max="11540" width="12.7109375" style="556" bestFit="1" customWidth="1"/>
    <col min="11541" max="11777" width="11.42578125" style="556"/>
    <col min="11778" max="11778" width="70.28515625" style="556" customWidth="1"/>
    <col min="11779" max="11782" width="26.7109375" style="556" customWidth="1"/>
    <col min="11783" max="11783" width="30.5703125" style="556" customWidth="1"/>
    <col min="11784" max="11784" width="18.42578125" style="556" bestFit="1" customWidth="1"/>
    <col min="11785" max="11785" width="19.85546875" style="556" customWidth="1"/>
    <col min="11786" max="11786" width="26.7109375" style="556" customWidth="1"/>
    <col min="11787" max="11787" width="14" style="556" customWidth="1"/>
    <col min="11788" max="11788" width="21.42578125" style="556" customWidth="1"/>
    <col min="11789" max="11789" width="13.5703125" style="556" customWidth="1"/>
    <col min="11790" max="11790" width="21.140625" style="556" customWidth="1"/>
    <col min="11791" max="11791" width="12.140625" style="556" bestFit="1" customWidth="1"/>
    <col min="11792" max="11794" width="11.42578125" style="556"/>
    <col min="11795" max="11795" width="14.28515625" style="556" customWidth="1"/>
    <col min="11796" max="11796" width="12.7109375" style="556" bestFit="1" customWidth="1"/>
    <col min="11797" max="12033" width="11.42578125" style="556"/>
    <col min="12034" max="12034" width="70.28515625" style="556" customWidth="1"/>
    <col min="12035" max="12038" width="26.7109375" style="556" customWidth="1"/>
    <col min="12039" max="12039" width="30.5703125" style="556" customWidth="1"/>
    <col min="12040" max="12040" width="18.42578125" style="556" bestFit="1" customWidth="1"/>
    <col min="12041" max="12041" width="19.85546875" style="556" customWidth="1"/>
    <col min="12042" max="12042" width="26.7109375" style="556" customWidth="1"/>
    <col min="12043" max="12043" width="14" style="556" customWidth="1"/>
    <col min="12044" max="12044" width="21.42578125" style="556" customWidth="1"/>
    <col min="12045" max="12045" width="13.5703125" style="556" customWidth="1"/>
    <col min="12046" max="12046" width="21.140625" style="556" customWidth="1"/>
    <col min="12047" max="12047" width="12.140625" style="556" bestFit="1" customWidth="1"/>
    <col min="12048" max="12050" width="11.42578125" style="556"/>
    <col min="12051" max="12051" width="14.28515625" style="556" customWidth="1"/>
    <col min="12052" max="12052" width="12.7109375" style="556" bestFit="1" customWidth="1"/>
    <col min="12053" max="12289" width="11.42578125" style="556"/>
    <col min="12290" max="12290" width="70.28515625" style="556" customWidth="1"/>
    <col min="12291" max="12294" width="26.7109375" style="556" customWidth="1"/>
    <col min="12295" max="12295" width="30.5703125" style="556" customWidth="1"/>
    <col min="12296" max="12296" width="18.42578125" style="556" bestFit="1" customWidth="1"/>
    <col min="12297" max="12297" width="19.85546875" style="556" customWidth="1"/>
    <col min="12298" max="12298" width="26.7109375" style="556" customWidth="1"/>
    <col min="12299" max="12299" width="14" style="556" customWidth="1"/>
    <col min="12300" max="12300" width="21.42578125" style="556" customWidth="1"/>
    <col min="12301" max="12301" width="13.5703125" style="556" customWidth="1"/>
    <col min="12302" max="12302" width="21.140625" style="556" customWidth="1"/>
    <col min="12303" max="12303" width="12.140625" style="556" bestFit="1" customWidth="1"/>
    <col min="12304" max="12306" width="11.42578125" style="556"/>
    <col min="12307" max="12307" width="14.28515625" style="556" customWidth="1"/>
    <col min="12308" max="12308" width="12.7109375" style="556" bestFit="1" customWidth="1"/>
    <col min="12309" max="12545" width="11.42578125" style="556"/>
    <col min="12546" max="12546" width="70.28515625" style="556" customWidth="1"/>
    <col min="12547" max="12550" width="26.7109375" style="556" customWidth="1"/>
    <col min="12551" max="12551" width="30.5703125" style="556" customWidth="1"/>
    <col min="12552" max="12552" width="18.42578125" style="556" bestFit="1" customWidth="1"/>
    <col min="12553" max="12553" width="19.85546875" style="556" customWidth="1"/>
    <col min="12554" max="12554" width="26.7109375" style="556" customWidth="1"/>
    <col min="12555" max="12555" width="14" style="556" customWidth="1"/>
    <col min="12556" max="12556" width="21.42578125" style="556" customWidth="1"/>
    <col min="12557" max="12557" width="13.5703125" style="556" customWidth="1"/>
    <col min="12558" max="12558" width="21.140625" style="556" customWidth="1"/>
    <col min="12559" max="12559" width="12.140625" style="556" bestFit="1" customWidth="1"/>
    <col min="12560" max="12562" width="11.42578125" style="556"/>
    <col min="12563" max="12563" width="14.28515625" style="556" customWidth="1"/>
    <col min="12564" max="12564" width="12.7109375" style="556" bestFit="1" customWidth="1"/>
    <col min="12565" max="12801" width="11.42578125" style="556"/>
    <col min="12802" max="12802" width="70.28515625" style="556" customWidth="1"/>
    <col min="12803" max="12806" width="26.7109375" style="556" customWidth="1"/>
    <col min="12807" max="12807" width="30.5703125" style="556" customWidth="1"/>
    <col min="12808" max="12808" width="18.42578125" style="556" bestFit="1" customWidth="1"/>
    <col min="12809" max="12809" width="19.85546875" style="556" customWidth="1"/>
    <col min="12810" max="12810" width="26.7109375" style="556" customWidth="1"/>
    <col min="12811" max="12811" width="14" style="556" customWidth="1"/>
    <col min="12812" max="12812" width="21.42578125" style="556" customWidth="1"/>
    <col min="12813" max="12813" width="13.5703125" style="556" customWidth="1"/>
    <col min="12814" max="12814" width="21.140625" style="556" customWidth="1"/>
    <col min="12815" max="12815" width="12.140625" style="556" bestFit="1" customWidth="1"/>
    <col min="12816" max="12818" width="11.42578125" style="556"/>
    <col min="12819" max="12819" width="14.28515625" style="556" customWidth="1"/>
    <col min="12820" max="12820" width="12.7109375" style="556" bestFit="1" customWidth="1"/>
    <col min="12821" max="13057" width="11.42578125" style="556"/>
    <col min="13058" max="13058" width="70.28515625" style="556" customWidth="1"/>
    <col min="13059" max="13062" width="26.7109375" style="556" customWidth="1"/>
    <col min="13063" max="13063" width="30.5703125" style="556" customWidth="1"/>
    <col min="13064" max="13064" width="18.42578125" style="556" bestFit="1" customWidth="1"/>
    <col min="13065" max="13065" width="19.85546875" style="556" customWidth="1"/>
    <col min="13066" max="13066" width="26.7109375" style="556" customWidth="1"/>
    <col min="13067" max="13067" width="14" style="556" customWidth="1"/>
    <col min="13068" max="13068" width="21.42578125" style="556" customWidth="1"/>
    <col min="13069" max="13069" width="13.5703125" style="556" customWidth="1"/>
    <col min="13070" max="13070" width="21.140625" style="556" customWidth="1"/>
    <col min="13071" max="13071" width="12.140625" style="556" bestFit="1" customWidth="1"/>
    <col min="13072" max="13074" width="11.42578125" style="556"/>
    <col min="13075" max="13075" width="14.28515625" style="556" customWidth="1"/>
    <col min="13076" max="13076" width="12.7109375" style="556" bestFit="1" customWidth="1"/>
    <col min="13077" max="13313" width="11.42578125" style="556"/>
    <col min="13314" max="13314" width="70.28515625" style="556" customWidth="1"/>
    <col min="13315" max="13318" width="26.7109375" style="556" customWidth="1"/>
    <col min="13319" max="13319" width="30.5703125" style="556" customWidth="1"/>
    <col min="13320" max="13320" width="18.42578125" style="556" bestFit="1" customWidth="1"/>
    <col min="13321" max="13321" width="19.85546875" style="556" customWidth="1"/>
    <col min="13322" max="13322" width="26.7109375" style="556" customWidth="1"/>
    <col min="13323" max="13323" width="14" style="556" customWidth="1"/>
    <col min="13324" max="13324" width="21.42578125" style="556" customWidth="1"/>
    <col min="13325" max="13325" width="13.5703125" style="556" customWidth="1"/>
    <col min="13326" max="13326" width="21.140625" style="556" customWidth="1"/>
    <col min="13327" max="13327" width="12.140625" style="556" bestFit="1" customWidth="1"/>
    <col min="13328" max="13330" width="11.42578125" style="556"/>
    <col min="13331" max="13331" width="14.28515625" style="556" customWidth="1"/>
    <col min="13332" max="13332" width="12.7109375" style="556" bestFit="1" customWidth="1"/>
    <col min="13333" max="13569" width="11.42578125" style="556"/>
    <col min="13570" max="13570" width="70.28515625" style="556" customWidth="1"/>
    <col min="13571" max="13574" width="26.7109375" style="556" customWidth="1"/>
    <col min="13575" max="13575" width="30.5703125" style="556" customWidth="1"/>
    <col min="13576" max="13576" width="18.42578125" style="556" bestFit="1" customWidth="1"/>
    <col min="13577" max="13577" width="19.85546875" style="556" customWidth="1"/>
    <col min="13578" max="13578" width="26.7109375" style="556" customWidth="1"/>
    <col min="13579" max="13579" width="14" style="556" customWidth="1"/>
    <col min="13580" max="13580" width="21.42578125" style="556" customWidth="1"/>
    <col min="13581" max="13581" width="13.5703125" style="556" customWidth="1"/>
    <col min="13582" max="13582" width="21.140625" style="556" customWidth="1"/>
    <col min="13583" max="13583" width="12.140625" style="556" bestFit="1" customWidth="1"/>
    <col min="13584" max="13586" width="11.42578125" style="556"/>
    <col min="13587" max="13587" width="14.28515625" style="556" customWidth="1"/>
    <col min="13588" max="13588" width="12.7109375" style="556" bestFit="1" customWidth="1"/>
    <col min="13589" max="13825" width="11.42578125" style="556"/>
    <col min="13826" max="13826" width="70.28515625" style="556" customWidth="1"/>
    <col min="13827" max="13830" width="26.7109375" style="556" customWidth="1"/>
    <col min="13831" max="13831" width="30.5703125" style="556" customWidth="1"/>
    <col min="13832" max="13832" width="18.42578125" style="556" bestFit="1" customWidth="1"/>
    <col min="13833" max="13833" width="19.85546875" style="556" customWidth="1"/>
    <col min="13834" max="13834" width="26.7109375" style="556" customWidth="1"/>
    <col min="13835" max="13835" width="14" style="556" customWidth="1"/>
    <col min="13836" max="13836" width="21.42578125" style="556" customWidth="1"/>
    <col min="13837" max="13837" width="13.5703125" style="556" customWidth="1"/>
    <col min="13838" max="13838" width="21.140625" style="556" customWidth="1"/>
    <col min="13839" max="13839" width="12.140625" style="556" bestFit="1" customWidth="1"/>
    <col min="13840" max="13842" width="11.42578125" style="556"/>
    <col min="13843" max="13843" width="14.28515625" style="556" customWidth="1"/>
    <col min="13844" max="13844" width="12.7109375" style="556" bestFit="1" customWidth="1"/>
    <col min="13845" max="14081" width="11.42578125" style="556"/>
    <col min="14082" max="14082" width="70.28515625" style="556" customWidth="1"/>
    <col min="14083" max="14086" width="26.7109375" style="556" customWidth="1"/>
    <col min="14087" max="14087" width="30.5703125" style="556" customWidth="1"/>
    <col min="14088" max="14088" width="18.42578125" style="556" bestFit="1" customWidth="1"/>
    <col min="14089" max="14089" width="19.85546875" style="556" customWidth="1"/>
    <col min="14090" max="14090" width="26.7109375" style="556" customWidth="1"/>
    <col min="14091" max="14091" width="14" style="556" customWidth="1"/>
    <col min="14092" max="14092" width="21.42578125" style="556" customWidth="1"/>
    <col min="14093" max="14093" width="13.5703125" style="556" customWidth="1"/>
    <col min="14094" max="14094" width="21.140625" style="556" customWidth="1"/>
    <col min="14095" max="14095" width="12.140625" style="556" bestFit="1" customWidth="1"/>
    <col min="14096" max="14098" width="11.42578125" style="556"/>
    <col min="14099" max="14099" width="14.28515625" style="556" customWidth="1"/>
    <col min="14100" max="14100" width="12.7109375" style="556" bestFit="1" customWidth="1"/>
    <col min="14101" max="14337" width="11.42578125" style="556"/>
    <col min="14338" max="14338" width="70.28515625" style="556" customWidth="1"/>
    <col min="14339" max="14342" width="26.7109375" style="556" customWidth="1"/>
    <col min="14343" max="14343" width="30.5703125" style="556" customWidth="1"/>
    <col min="14344" max="14344" width="18.42578125" style="556" bestFit="1" customWidth="1"/>
    <col min="14345" max="14345" width="19.85546875" style="556" customWidth="1"/>
    <col min="14346" max="14346" width="26.7109375" style="556" customWidth="1"/>
    <col min="14347" max="14347" width="14" style="556" customWidth="1"/>
    <col min="14348" max="14348" width="21.42578125" style="556" customWidth="1"/>
    <col min="14349" max="14349" width="13.5703125" style="556" customWidth="1"/>
    <col min="14350" max="14350" width="21.140625" style="556" customWidth="1"/>
    <col min="14351" max="14351" width="12.140625" style="556" bestFit="1" customWidth="1"/>
    <col min="14352" max="14354" width="11.42578125" style="556"/>
    <col min="14355" max="14355" width="14.28515625" style="556" customWidth="1"/>
    <col min="14356" max="14356" width="12.7109375" style="556" bestFit="1" customWidth="1"/>
    <col min="14357" max="14593" width="11.42578125" style="556"/>
    <col min="14594" max="14594" width="70.28515625" style="556" customWidth="1"/>
    <col min="14595" max="14598" width="26.7109375" style="556" customWidth="1"/>
    <col min="14599" max="14599" width="30.5703125" style="556" customWidth="1"/>
    <col min="14600" max="14600" width="18.42578125" style="556" bestFit="1" customWidth="1"/>
    <col min="14601" max="14601" width="19.85546875" style="556" customWidth="1"/>
    <col min="14602" max="14602" width="26.7109375" style="556" customWidth="1"/>
    <col min="14603" max="14603" width="14" style="556" customWidth="1"/>
    <col min="14604" max="14604" width="21.42578125" style="556" customWidth="1"/>
    <col min="14605" max="14605" width="13.5703125" style="556" customWidth="1"/>
    <col min="14606" max="14606" width="21.140625" style="556" customWidth="1"/>
    <col min="14607" max="14607" width="12.140625" style="556" bestFit="1" customWidth="1"/>
    <col min="14608" max="14610" width="11.42578125" style="556"/>
    <col min="14611" max="14611" width="14.28515625" style="556" customWidth="1"/>
    <col min="14612" max="14612" width="12.7109375" style="556" bestFit="1" customWidth="1"/>
    <col min="14613" max="14849" width="11.42578125" style="556"/>
    <col min="14850" max="14850" width="70.28515625" style="556" customWidth="1"/>
    <col min="14851" max="14854" width="26.7109375" style="556" customWidth="1"/>
    <col min="14855" max="14855" width="30.5703125" style="556" customWidth="1"/>
    <col min="14856" max="14856" width="18.42578125" style="556" bestFit="1" customWidth="1"/>
    <col min="14857" max="14857" width="19.85546875" style="556" customWidth="1"/>
    <col min="14858" max="14858" width="26.7109375" style="556" customWidth="1"/>
    <col min="14859" max="14859" width="14" style="556" customWidth="1"/>
    <col min="14860" max="14860" width="21.42578125" style="556" customWidth="1"/>
    <col min="14861" max="14861" width="13.5703125" style="556" customWidth="1"/>
    <col min="14862" max="14862" width="21.140625" style="556" customWidth="1"/>
    <col min="14863" max="14863" width="12.140625" style="556" bestFit="1" customWidth="1"/>
    <col min="14864" max="14866" width="11.42578125" style="556"/>
    <col min="14867" max="14867" width="14.28515625" style="556" customWidth="1"/>
    <col min="14868" max="14868" width="12.7109375" style="556" bestFit="1" customWidth="1"/>
    <col min="14869" max="15105" width="11.42578125" style="556"/>
    <col min="15106" max="15106" width="70.28515625" style="556" customWidth="1"/>
    <col min="15107" max="15110" width="26.7109375" style="556" customWidth="1"/>
    <col min="15111" max="15111" width="30.5703125" style="556" customWidth="1"/>
    <col min="15112" max="15112" width="18.42578125" style="556" bestFit="1" customWidth="1"/>
    <col min="15113" max="15113" width="19.85546875" style="556" customWidth="1"/>
    <col min="15114" max="15114" width="26.7109375" style="556" customWidth="1"/>
    <col min="15115" max="15115" width="14" style="556" customWidth="1"/>
    <col min="15116" max="15116" width="21.42578125" style="556" customWidth="1"/>
    <col min="15117" max="15117" width="13.5703125" style="556" customWidth="1"/>
    <col min="15118" max="15118" width="21.140625" style="556" customWidth="1"/>
    <col min="15119" max="15119" width="12.140625" style="556" bestFit="1" customWidth="1"/>
    <col min="15120" max="15122" width="11.42578125" style="556"/>
    <col min="15123" max="15123" width="14.28515625" style="556" customWidth="1"/>
    <col min="15124" max="15124" width="12.7109375" style="556" bestFit="1" customWidth="1"/>
    <col min="15125" max="15361" width="11.42578125" style="556"/>
    <col min="15362" max="15362" width="70.28515625" style="556" customWidth="1"/>
    <col min="15363" max="15366" width="26.7109375" style="556" customWidth="1"/>
    <col min="15367" max="15367" width="30.5703125" style="556" customWidth="1"/>
    <col min="15368" max="15368" width="18.42578125" style="556" bestFit="1" customWidth="1"/>
    <col min="15369" max="15369" width="19.85546875" style="556" customWidth="1"/>
    <col min="15370" max="15370" width="26.7109375" style="556" customWidth="1"/>
    <col min="15371" max="15371" width="14" style="556" customWidth="1"/>
    <col min="15372" max="15372" width="21.42578125" style="556" customWidth="1"/>
    <col min="15373" max="15373" width="13.5703125" style="556" customWidth="1"/>
    <col min="15374" max="15374" width="21.140625" style="556" customWidth="1"/>
    <col min="15375" max="15375" width="12.140625" style="556" bestFit="1" customWidth="1"/>
    <col min="15376" max="15378" width="11.42578125" style="556"/>
    <col min="15379" max="15379" width="14.28515625" style="556" customWidth="1"/>
    <col min="15380" max="15380" width="12.7109375" style="556" bestFit="1" customWidth="1"/>
    <col min="15381" max="15617" width="11.42578125" style="556"/>
    <col min="15618" max="15618" width="70.28515625" style="556" customWidth="1"/>
    <col min="15619" max="15622" width="26.7109375" style="556" customWidth="1"/>
    <col min="15623" max="15623" width="30.5703125" style="556" customWidth="1"/>
    <col min="15624" max="15624" width="18.42578125" style="556" bestFit="1" customWidth="1"/>
    <col min="15625" max="15625" width="19.85546875" style="556" customWidth="1"/>
    <col min="15626" max="15626" width="26.7109375" style="556" customWidth="1"/>
    <col min="15627" max="15627" width="14" style="556" customWidth="1"/>
    <col min="15628" max="15628" width="21.42578125" style="556" customWidth="1"/>
    <col min="15629" max="15629" width="13.5703125" style="556" customWidth="1"/>
    <col min="15630" max="15630" width="21.140625" style="556" customWidth="1"/>
    <col min="15631" max="15631" width="12.140625" style="556" bestFit="1" customWidth="1"/>
    <col min="15632" max="15634" width="11.42578125" style="556"/>
    <col min="15635" max="15635" width="14.28515625" style="556" customWidth="1"/>
    <col min="15636" max="15636" width="12.7109375" style="556" bestFit="1" customWidth="1"/>
    <col min="15637" max="15873" width="11.42578125" style="556"/>
    <col min="15874" max="15874" width="70.28515625" style="556" customWidth="1"/>
    <col min="15875" max="15878" width="26.7109375" style="556" customWidth="1"/>
    <col min="15879" max="15879" width="30.5703125" style="556" customWidth="1"/>
    <col min="15880" max="15880" width="18.42578125" style="556" bestFit="1" customWidth="1"/>
    <col min="15881" max="15881" width="19.85546875" style="556" customWidth="1"/>
    <col min="15882" max="15882" width="26.7109375" style="556" customWidth="1"/>
    <col min="15883" max="15883" width="14" style="556" customWidth="1"/>
    <col min="15884" max="15884" width="21.42578125" style="556" customWidth="1"/>
    <col min="15885" max="15885" width="13.5703125" style="556" customWidth="1"/>
    <col min="15886" max="15886" width="21.140625" style="556" customWidth="1"/>
    <col min="15887" max="15887" width="12.140625" style="556" bestFit="1" customWidth="1"/>
    <col min="15888" max="15890" width="11.42578125" style="556"/>
    <col min="15891" max="15891" width="14.28515625" style="556" customWidth="1"/>
    <col min="15892" max="15892" width="12.7109375" style="556" bestFit="1" customWidth="1"/>
    <col min="15893" max="16129" width="11.42578125" style="556"/>
    <col min="16130" max="16130" width="70.28515625" style="556" customWidth="1"/>
    <col min="16131" max="16134" width="26.7109375" style="556" customWidth="1"/>
    <col min="16135" max="16135" width="30.5703125" style="556" customWidth="1"/>
    <col min="16136" max="16136" width="18.42578125" style="556" bestFit="1" customWidth="1"/>
    <col min="16137" max="16137" width="19.85546875" style="556" customWidth="1"/>
    <col min="16138" max="16138" width="26.7109375" style="556" customWidth="1"/>
    <col min="16139" max="16139" width="14" style="556" customWidth="1"/>
    <col min="16140" max="16140" width="21.42578125" style="556" customWidth="1"/>
    <col min="16141" max="16141" width="13.5703125" style="556" customWidth="1"/>
    <col min="16142" max="16142" width="21.140625" style="556" customWidth="1"/>
    <col min="16143" max="16143" width="12.140625" style="556" bestFit="1" customWidth="1"/>
    <col min="16144" max="16146" width="11.42578125" style="556"/>
    <col min="16147" max="16147" width="14.28515625" style="556" customWidth="1"/>
    <col min="16148" max="16148" width="12.7109375" style="556" bestFit="1" customWidth="1"/>
    <col min="16149" max="16384" width="11.42578125" style="556"/>
  </cols>
  <sheetData>
    <row r="1" spans="1:13" ht="15" customHeight="1">
      <c r="A1" s="1055" t="s">
        <v>459</v>
      </c>
      <c r="B1" s="1055"/>
      <c r="C1" s="1055"/>
      <c r="D1" s="1055"/>
      <c r="E1" s="1055"/>
      <c r="F1" s="1055"/>
      <c r="G1" s="1055"/>
      <c r="H1" s="1055"/>
      <c r="I1" s="1055"/>
      <c r="J1" s="484"/>
      <c r="K1" s="484"/>
      <c r="L1" s="484"/>
      <c r="M1" s="484"/>
    </row>
    <row r="2" spans="1:13" ht="15" customHeight="1">
      <c r="A2" s="1055" t="s">
        <v>181</v>
      </c>
      <c r="B2" s="1055"/>
      <c r="C2" s="1055"/>
      <c r="D2" s="1055"/>
      <c r="E2" s="1055"/>
      <c r="F2" s="1055"/>
      <c r="G2" s="1055"/>
      <c r="H2" s="1055"/>
      <c r="I2" s="1055"/>
      <c r="J2" s="484"/>
      <c r="K2" s="484"/>
      <c r="L2" s="484"/>
      <c r="M2" s="484"/>
    </row>
    <row r="3" spans="1:13" ht="15.75" customHeight="1">
      <c r="A3" s="1055" t="s">
        <v>1082</v>
      </c>
      <c r="B3" s="1055"/>
      <c r="C3" s="1055"/>
      <c r="D3" s="1055"/>
      <c r="E3" s="1055"/>
      <c r="F3" s="1055"/>
      <c r="G3" s="1055"/>
      <c r="H3" s="1055"/>
      <c r="I3" s="1055"/>
      <c r="J3" s="484"/>
      <c r="K3" s="484"/>
      <c r="L3" s="484"/>
      <c r="M3" s="484"/>
    </row>
    <row r="5" spans="1:13" ht="22.5" customHeight="1">
      <c r="A5" s="1056" t="s">
        <v>183</v>
      </c>
      <c r="B5" s="1056"/>
      <c r="C5" s="1056"/>
      <c r="D5" s="1056"/>
      <c r="E5" s="1056"/>
      <c r="F5" s="1056"/>
      <c r="G5" s="1056"/>
      <c r="H5" s="1056"/>
      <c r="I5" s="1056"/>
      <c r="J5" s="485"/>
      <c r="K5" s="485"/>
      <c r="L5" s="485"/>
      <c r="M5" s="485"/>
    </row>
    <row r="6" spans="1:13" ht="12" customHeight="1">
      <c r="B6" s="163"/>
      <c r="C6" s="75"/>
      <c r="D6" s="26"/>
      <c r="E6" s="639"/>
      <c r="F6" s="639"/>
      <c r="G6" s="45"/>
    </row>
    <row r="7" spans="1:13" ht="12" customHeight="1">
      <c r="B7" s="19" t="s">
        <v>184</v>
      </c>
      <c r="C7" s="640"/>
      <c r="D7" s="160"/>
      <c r="E7" s="160"/>
      <c r="F7" s="160"/>
      <c r="G7" s="160"/>
    </row>
    <row r="8" spans="1:13" ht="12" customHeight="1">
      <c r="B8" s="165"/>
      <c r="C8" s="159"/>
      <c r="D8" s="160"/>
      <c r="E8" s="160"/>
      <c r="F8" s="160"/>
      <c r="G8" s="160"/>
    </row>
    <row r="9" spans="1:13" ht="12" customHeight="1">
      <c r="B9" s="20" t="s">
        <v>185</v>
      </c>
      <c r="C9" s="159"/>
      <c r="D9" s="160"/>
      <c r="E9" s="160"/>
      <c r="F9" s="160"/>
      <c r="G9" s="160"/>
    </row>
    <row r="10" spans="1:13" ht="12" customHeight="1">
      <c r="C10" s="159"/>
    </row>
    <row r="11" spans="1:13" ht="12" customHeight="1">
      <c r="B11" s="166" t="s">
        <v>186</v>
      </c>
      <c r="C11" s="639"/>
      <c r="D11" s="639"/>
      <c r="E11" s="639"/>
      <c r="F11" s="639"/>
    </row>
    <row r="12" spans="1:13" ht="12" customHeight="1">
      <c r="B12" s="641"/>
      <c r="C12" s="639"/>
      <c r="D12" s="639"/>
      <c r="E12" s="639"/>
      <c r="F12" s="639"/>
    </row>
    <row r="13" spans="1:13" ht="12" customHeight="1">
      <c r="B13" s="168" t="s">
        <v>187</v>
      </c>
      <c r="C13" s="169" t="s">
        <v>188</v>
      </c>
      <c r="D13" s="169" t="s">
        <v>189</v>
      </c>
      <c r="E13" s="169" t="s">
        <v>190</v>
      </c>
      <c r="F13" s="864"/>
    </row>
    <row r="14" spans="1:13" ht="12" customHeight="1">
      <c r="B14" s="170" t="s">
        <v>191</v>
      </c>
      <c r="C14" s="171"/>
      <c r="D14" s="222"/>
      <c r="E14" s="171">
        <v>0</v>
      </c>
      <c r="F14" s="865"/>
    </row>
    <row r="15" spans="1:13" ht="12" customHeight="1">
      <c r="B15" s="172"/>
      <c r="C15" s="173"/>
      <c r="D15" s="184">
        <v>0</v>
      </c>
      <c r="E15" s="173">
        <v>0</v>
      </c>
      <c r="F15" s="865"/>
    </row>
    <row r="16" spans="1:13" ht="12" customHeight="1">
      <c r="B16" s="172" t="s">
        <v>986</v>
      </c>
      <c r="C16" s="173"/>
      <c r="D16" s="184"/>
      <c r="E16" s="173">
        <v>0</v>
      </c>
      <c r="F16" s="865"/>
    </row>
    <row r="17" spans="2:7" ht="12" customHeight="1">
      <c r="B17" s="858" t="s">
        <v>813</v>
      </c>
      <c r="C17" s="643">
        <v>0</v>
      </c>
      <c r="E17" s="173"/>
      <c r="F17" s="865"/>
    </row>
    <row r="18" spans="2:7" ht="12" customHeight="1">
      <c r="B18" s="858" t="s">
        <v>814</v>
      </c>
      <c r="C18" s="643">
        <v>397535.07</v>
      </c>
      <c r="E18" s="173"/>
      <c r="F18" s="865"/>
    </row>
    <row r="19" spans="2:7" ht="12" customHeight="1">
      <c r="B19" s="172"/>
      <c r="C19" s="643"/>
      <c r="D19" s="184">
        <v>0</v>
      </c>
      <c r="E19" s="173">
        <v>0</v>
      </c>
      <c r="F19" s="865"/>
    </row>
    <row r="20" spans="2:7" ht="12" customHeight="1">
      <c r="B20" s="172" t="s">
        <v>197</v>
      </c>
      <c r="C20" s="643"/>
      <c r="D20" s="184"/>
      <c r="E20" s="173"/>
      <c r="F20" s="865"/>
    </row>
    <row r="21" spans="2:7" ht="12" customHeight="1">
      <c r="B21" s="290" t="s">
        <v>198</v>
      </c>
      <c r="C21" s="643">
        <v>434453.71</v>
      </c>
      <c r="D21" s="184" t="s">
        <v>196</v>
      </c>
      <c r="E21" s="173"/>
      <c r="F21" s="865"/>
    </row>
    <row r="22" spans="2:7" ht="12" customHeight="1">
      <c r="B22" s="17"/>
      <c r="C22" s="316"/>
      <c r="D22" s="186">
        <v>0</v>
      </c>
      <c r="E22" s="174">
        <v>0</v>
      </c>
      <c r="F22" s="865"/>
    </row>
    <row r="23" spans="2:7" ht="12" customHeight="1">
      <c r="B23" s="641"/>
      <c r="C23" s="644">
        <f>SUM(C14:C22)</f>
        <v>831988.78</v>
      </c>
      <c r="D23" s="169"/>
      <c r="E23" s="169">
        <f>SUM(E14:E22)</f>
        <v>0</v>
      </c>
      <c r="F23" s="864"/>
    </row>
    <row r="24" spans="2:7" ht="12" customHeight="1">
      <c r="B24" s="641"/>
      <c r="C24" s="639"/>
      <c r="D24" s="639"/>
      <c r="E24" s="639"/>
      <c r="F24" s="639"/>
    </row>
    <row r="25" spans="2:7" ht="12" customHeight="1">
      <c r="B25" s="641"/>
      <c r="C25" s="639"/>
      <c r="D25" s="639"/>
      <c r="E25" s="639"/>
      <c r="F25" s="639"/>
    </row>
    <row r="26" spans="2:7" ht="12" customHeight="1">
      <c r="B26" s="641"/>
      <c r="C26" s="639"/>
      <c r="D26" s="639"/>
      <c r="E26" s="639"/>
      <c r="F26" s="639"/>
    </row>
    <row r="27" spans="2:7" ht="12" customHeight="1">
      <c r="B27" s="166" t="s">
        <v>199</v>
      </c>
      <c r="C27" s="175"/>
      <c r="D27" s="639"/>
      <c r="E27" s="639"/>
      <c r="F27" s="639"/>
    </row>
    <row r="29" spans="2:7" ht="12" customHeight="1">
      <c r="B29" s="168" t="s">
        <v>200</v>
      </c>
      <c r="C29" s="169" t="s">
        <v>188</v>
      </c>
      <c r="D29" s="169" t="s">
        <v>1217</v>
      </c>
      <c r="E29" s="169" t="s">
        <v>1216</v>
      </c>
      <c r="F29" s="169" t="s">
        <v>724</v>
      </c>
      <c r="G29" s="169" t="s">
        <v>706</v>
      </c>
    </row>
    <row r="30" spans="2:7" ht="12" customHeight="1">
      <c r="B30" s="172" t="s">
        <v>203</v>
      </c>
      <c r="C30" s="645"/>
      <c r="D30" s="645"/>
      <c r="E30" s="646"/>
      <c r="F30" s="655"/>
      <c r="G30" s="857"/>
    </row>
    <row r="31" spans="2:7" ht="12" customHeight="1">
      <c r="B31" s="183" t="s">
        <v>204</v>
      </c>
      <c r="C31" s="643">
        <v>0</v>
      </c>
      <c r="D31" s="643">
        <v>0</v>
      </c>
      <c r="E31" s="643">
        <v>0</v>
      </c>
      <c r="F31" s="643">
        <v>0</v>
      </c>
      <c r="G31" s="643">
        <v>0</v>
      </c>
    </row>
    <row r="32" spans="2:7" ht="12" customHeight="1">
      <c r="B32" s="172" t="s">
        <v>205</v>
      </c>
      <c r="C32" s="645"/>
      <c r="D32" s="645"/>
      <c r="E32" s="645"/>
      <c r="F32" s="645"/>
      <c r="G32" s="668"/>
    </row>
    <row r="33" spans="2:12" ht="12" customHeight="1">
      <c r="B33" s="172"/>
      <c r="C33" s="645"/>
      <c r="D33" s="645"/>
      <c r="E33" s="645"/>
      <c r="F33" s="645"/>
      <c r="G33" s="668"/>
    </row>
    <row r="34" spans="2:12" ht="12" customHeight="1">
      <c r="B34" s="17"/>
      <c r="C34" s="648"/>
      <c r="D34" s="648"/>
      <c r="E34" s="648"/>
      <c r="F34" s="648"/>
      <c r="G34" s="671"/>
    </row>
    <row r="35" spans="2:12" ht="12" customHeight="1">
      <c r="C35" s="649">
        <f>SUM(C30:C34)</f>
        <v>0</v>
      </c>
      <c r="D35" s="649">
        <f>SUM(D30:D34)</f>
        <v>0</v>
      </c>
      <c r="E35" s="649">
        <f t="shared" ref="E35:G35" si="0">SUM(E30:E34)</f>
        <v>0</v>
      </c>
      <c r="F35" s="649">
        <f t="shared" si="0"/>
        <v>0</v>
      </c>
      <c r="G35" s="649">
        <f t="shared" si="0"/>
        <v>0</v>
      </c>
    </row>
    <row r="36" spans="2:12" ht="12" customHeight="1">
      <c r="C36" s="178"/>
      <c r="D36" s="178"/>
      <c r="E36" s="178"/>
      <c r="F36" s="178"/>
      <c r="I36" s="639"/>
      <c r="J36" s="639"/>
      <c r="K36" s="639"/>
      <c r="L36" s="639"/>
    </row>
    <row r="37" spans="2:12" ht="12" customHeight="1">
      <c r="I37" s="639"/>
      <c r="J37" s="639"/>
      <c r="K37" s="639"/>
      <c r="L37" s="639"/>
    </row>
    <row r="38" spans="2:12" ht="12" customHeight="1">
      <c r="B38" s="168" t="s">
        <v>206</v>
      </c>
      <c r="C38" s="169" t="s">
        <v>188</v>
      </c>
      <c r="D38" s="169" t="s">
        <v>207</v>
      </c>
      <c r="E38" s="169" t="s">
        <v>208</v>
      </c>
      <c r="F38" s="169" t="s">
        <v>209</v>
      </c>
      <c r="G38" s="169"/>
      <c r="I38" s="639"/>
      <c r="J38" s="639"/>
      <c r="K38" s="639"/>
      <c r="L38" s="639"/>
    </row>
    <row r="39" spans="2:12" ht="12" customHeight="1">
      <c r="B39" s="172" t="s">
        <v>210</v>
      </c>
      <c r="C39" s="524">
        <f>SUM(C40:C43)</f>
        <v>1220557.6499999999</v>
      </c>
      <c r="D39" s="524">
        <f>SUM(D40:D43)</f>
        <v>1220557.6499999999</v>
      </c>
      <c r="E39" s="645"/>
      <c r="F39" s="645"/>
      <c r="G39" s="645"/>
      <c r="I39" s="642"/>
      <c r="J39" s="642"/>
      <c r="K39" s="650"/>
      <c r="L39" s="651"/>
    </row>
    <row r="40" spans="2:12" ht="12" customHeight="1">
      <c r="B40" s="290" t="s">
        <v>211</v>
      </c>
      <c r="C40" s="652">
        <v>942753.4</v>
      </c>
      <c r="D40" s="646">
        <f>+C40</f>
        <v>942753.4</v>
      </c>
      <c r="E40" s="646"/>
      <c r="F40" s="646"/>
      <c r="G40" s="646"/>
      <c r="I40" s="642"/>
      <c r="J40" s="642"/>
      <c r="K40" s="650"/>
      <c r="L40" s="651"/>
    </row>
    <row r="41" spans="2:12" ht="12" customHeight="1">
      <c r="B41" s="290" t="s">
        <v>212</v>
      </c>
      <c r="C41" s="652">
        <v>269215.32</v>
      </c>
      <c r="D41" s="646">
        <f>+C41</f>
        <v>269215.32</v>
      </c>
      <c r="E41" s="646"/>
      <c r="F41" s="646"/>
      <c r="G41" s="646"/>
      <c r="I41" s="642"/>
      <c r="J41" s="642"/>
      <c r="K41" s="653"/>
      <c r="L41" s="651"/>
    </row>
    <row r="42" spans="2:12" ht="12" customHeight="1">
      <c r="B42" s="290" t="s">
        <v>213</v>
      </c>
      <c r="C42" s="652">
        <v>8588.93</v>
      </c>
      <c r="D42" s="646">
        <f>+C42</f>
        <v>8588.93</v>
      </c>
      <c r="E42" s="646"/>
      <c r="F42" s="646"/>
      <c r="G42" s="646"/>
      <c r="I42" s="642"/>
      <c r="J42" s="642"/>
      <c r="K42" s="653"/>
      <c r="L42" s="651"/>
    </row>
    <row r="43" spans="2:12" ht="12" customHeight="1">
      <c r="B43" s="290" t="s">
        <v>214</v>
      </c>
      <c r="C43" s="652">
        <v>0</v>
      </c>
      <c r="D43" s="646">
        <f>+C43-G43</f>
        <v>0</v>
      </c>
      <c r="E43" s="646"/>
      <c r="F43" s="646"/>
      <c r="G43" s="646"/>
      <c r="I43" s="639"/>
      <c r="J43" s="639"/>
      <c r="K43" s="639"/>
      <c r="L43" s="639"/>
    </row>
    <row r="44" spans="2:12" ht="12" customHeight="1">
      <c r="B44" s="172" t="s">
        <v>215</v>
      </c>
      <c r="C44" s="523">
        <f>SUM(C45)</f>
        <v>152000</v>
      </c>
      <c r="D44" s="523">
        <f>SUM(D45)</f>
        <v>152000</v>
      </c>
      <c r="E44" s="646"/>
      <c r="F44" s="646"/>
      <c r="G44" s="646"/>
      <c r="I44" s="639"/>
      <c r="J44" s="639"/>
      <c r="K44" s="639"/>
      <c r="L44" s="639"/>
    </row>
    <row r="45" spans="2:12" ht="12" customHeight="1">
      <c r="B45" s="290" t="s">
        <v>216</v>
      </c>
      <c r="C45" s="646">
        <v>152000</v>
      </c>
      <c r="D45" s="646">
        <f>+C45</f>
        <v>152000</v>
      </c>
      <c r="E45" s="646"/>
      <c r="F45" s="646"/>
      <c r="G45" s="646"/>
    </row>
    <row r="46" spans="2:12" ht="12" customHeight="1">
      <c r="B46" s="172" t="s">
        <v>217</v>
      </c>
      <c r="C46" s="522">
        <f>+C47</f>
        <v>514147.48</v>
      </c>
      <c r="D46" s="522">
        <f>+D47</f>
        <v>583107.88</v>
      </c>
      <c r="E46" s="646"/>
      <c r="F46" s="646"/>
      <c r="G46" s="646"/>
    </row>
    <row r="47" spans="2:12" ht="12" customHeight="1">
      <c r="B47" s="290" t="s">
        <v>218</v>
      </c>
      <c r="C47" s="646">
        <v>514147.48</v>
      </c>
      <c r="D47" s="646">
        <v>583107.88</v>
      </c>
      <c r="E47" s="646"/>
      <c r="F47" s="646"/>
      <c r="G47" s="646"/>
    </row>
    <row r="48" spans="2:12" ht="12" customHeight="1">
      <c r="B48" s="172" t="s">
        <v>219</v>
      </c>
      <c r="C48" s="522">
        <f>+C49</f>
        <v>2923949.35</v>
      </c>
      <c r="D48" s="522">
        <f>+D49</f>
        <v>0</v>
      </c>
      <c r="E48" s="646"/>
      <c r="F48" s="646"/>
      <c r="G48" s="646"/>
    </row>
    <row r="49" spans="2:7" ht="12" customHeight="1">
      <c r="B49" s="290" t="s">
        <v>220</v>
      </c>
      <c r="C49" s="646">
        <v>2923949.35</v>
      </c>
      <c r="D49" s="646">
        <v>0</v>
      </c>
      <c r="E49" s="646">
        <v>2923949.35</v>
      </c>
      <c r="F49" s="646"/>
      <c r="G49" s="646"/>
    </row>
    <row r="50" spans="2:7" ht="12" customHeight="1">
      <c r="B50" s="17"/>
      <c r="C50" s="648"/>
      <c r="D50" s="648"/>
      <c r="E50" s="648"/>
      <c r="F50" s="648"/>
      <c r="G50" s="648"/>
    </row>
    <row r="51" spans="2:7" ht="12" customHeight="1">
      <c r="C51" s="644">
        <f>+C39+C44+C46+C48</f>
        <v>4810654.4800000004</v>
      </c>
      <c r="D51" s="644">
        <f>+D39+D44+D46+D48</f>
        <v>1955665.5299999998</v>
      </c>
      <c r="E51" s="644">
        <f>SUM(E38:E50)</f>
        <v>2923949.35</v>
      </c>
      <c r="F51" s="644"/>
      <c r="G51" s="644">
        <f>SUM(G38:G50)</f>
        <v>0</v>
      </c>
    </row>
    <row r="52" spans="2:7" ht="12" customHeight="1"/>
    <row r="53" spans="2:7" ht="12" customHeight="1"/>
    <row r="54" spans="2:7" ht="12" customHeight="1"/>
    <row r="55" spans="2:7" ht="12" customHeight="1">
      <c r="B55" s="166" t="s">
        <v>221</v>
      </c>
    </row>
    <row r="56" spans="2:7" ht="12.75" customHeight="1">
      <c r="B56" s="654"/>
    </row>
    <row r="57" spans="2:7">
      <c r="B57" s="168" t="s">
        <v>222</v>
      </c>
      <c r="C57" s="169" t="s">
        <v>188</v>
      </c>
      <c r="D57" s="169" t="s">
        <v>223</v>
      </c>
    </row>
    <row r="58" spans="2:7">
      <c r="B58" s="170" t="s">
        <v>224</v>
      </c>
      <c r="C58" s="171"/>
      <c r="D58" s="171">
        <v>0</v>
      </c>
    </row>
    <row r="59" spans="2:7">
      <c r="B59" s="289" t="s">
        <v>225</v>
      </c>
      <c r="C59" s="173"/>
      <c r="D59" s="173">
        <v>0</v>
      </c>
    </row>
    <row r="60" spans="2:7">
      <c r="B60" s="172" t="s">
        <v>226</v>
      </c>
      <c r="C60" s="173"/>
      <c r="D60" s="173"/>
    </row>
    <row r="61" spans="2:7">
      <c r="B61" s="17"/>
      <c r="C61" s="174"/>
      <c r="D61" s="174">
        <v>0</v>
      </c>
    </row>
    <row r="62" spans="2:7">
      <c r="B62" s="180"/>
      <c r="C62" s="169">
        <f>SUM(C57:C61)</f>
        <v>0</v>
      </c>
      <c r="D62" s="169"/>
    </row>
    <row r="63" spans="2:7">
      <c r="B63" s="180"/>
      <c r="C63" s="181"/>
      <c r="D63" s="181"/>
    </row>
    <row r="64" spans="2:7" ht="12" customHeight="1">
      <c r="B64" s="180"/>
      <c r="C64" s="181"/>
      <c r="D64" s="181"/>
    </row>
    <row r="65" spans="2:8" ht="14.25" customHeight="1"/>
    <row r="66" spans="2:8">
      <c r="B66" s="166" t="s">
        <v>227</v>
      </c>
    </row>
    <row r="67" spans="2:8">
      <c r="B67" s="654"/>
    </row>
    <row r="68" spans="2:8">
      <c r="B68" s="168" t="s">
        <v>228</v>
      </c>
      <c r="C68" s="169" t="s">
        <v>188</v>
      </c>
      <c r="D68" s="169" t="s">
        <v>189</v>
      </c>
      <c r="E68" s="169" t="s">
        <v>229</v>
      </c>
      <c r="F68" s="169"/>
      <c r="G68" s="182" t="s">
        <v>230</v>
      </c>
      <c r="H68" s="169" t="s">
        <v>231</v>
      </c>
    </row>
    <row r="69" spans="2:8">
      <c r="B69" s="183" t="s">
        <v>232</v>
      </c>
      <c r="C69" s="171"/>
      <c r="D69" s="171">
        <v>0</v>
      </c>
      <c r="E69" s="171">
        <v>0</v>
      </c>
      <c r="F69" s="171"/>
      <c r="G69" s="171">
        <v>0</v>
      </c>
      <c r="H69" s="184">
        <v>0</v>
      </c>
    </row>
    <row r="70" spans="2:8">
      <c r="B70" s="289" t="s">
        <v>225</v>
      </c>
      <c r="C70" s="173"/>
      <c r="D70" s="173">
        <v>0</v>
      </c>
      <c r="E70" s="173">
        <v>0</v>
      </c>
      <c r="F70" s="173"/>
      <c r="G70" s="173">
        <v>0</v>
      </c>
      <c r="H70" s="184">
        <v>0</v>
      </c>
    </row>
    <row r="71" spans="2:8">
      <c r="B71" s="183"/>
      <c r="C71" s="173"/>
      <c r="D71" s="173">
        <v>0</v>
      </c>
      <c r="E71" s="173">
        <v>0</v>
      </c>
      <c r="F71" s="173"/>
      <c r="G71" s="173">
        <v>0</v>
      </c>
      <c r="H71" s="184">
        <v>0</v>
      </c>
    </row>
    <row r="72" spans="2:8">
      <c r="B72" s="185"/>
      <c r="C72" s="174"/>
      <c r="D72" s="174">
        <v>0</v>
      </c>
      <c r="E72" s="174">
        <v>0</v>
      </c>
      <c r="F72" s="174"/>
      <c r="G72" s="174">
        <v>0</v>
      </c>
      <c r="H72" s="186">
        <v>0</v>
      </c>
    </row>
    <row r="73" spans="2:8">
      <c r="B73" s="180"/>
      <c r="C73" s="169">
        <f>SUM(C68:C72)</f>
        <v>0</v>
      </c>
      <c r="D73" s="187">
        <v>0</v>
      </c>
      <c r="E73" s="188">
        <v>0</v>
      </c>
      <c r="F73" s="188"/>
      <c r="G73" s="188">
        <v>0</v>
      </c>
      <c r="H73" s="189">
        <v>0</v>
      </c>
    </row>
    <row r="74" spans="2:8">
      <c r="B74" s="180"/>
      <c r="C74" s="190"/>
      <c r="D74" s="190"/>
      <c r="E74" s="190"/>
      <c r="F74" s="190"/>
      <c r="G74" s="190"/>
      <c r="H74" s="190"/>
    </row>
    <row r="75" spans="2:8">
      <c r="B75" s="180"/>
      <c r="C75" s="190"/>
      <c r="D75" s="190"/>
      <c r="E75" s="190"/>
      <c r="F75" s="190"/>
      <c r="G75" s="190"/>
      <c r="H75" s="190"/>
    </row>
    <row r="76" spans="2:8">
      <c r="B76" s="180"/>
      <c r="C76" s="190"/>
      <c r="D76" s="190"/>
      <c r="E76" s="190"/>
      <c r="F76" s="868"/>
      <c r="G76" s="190"/>
      <c r="H76" s="190"/>
    </row>
    <row r="77" spans="2:8">
      <c r="B77" s="168" t="s">
        <v>233</v>
      </c>
      <c r="C77" s="169" t="s">
        <v>188</v>
      </c>
      <c r="D77" s="169" t="s">
        <v>189</v>
      </c>
      <c r="E77" s="169" t="s">
        <v>234</v>
      </c>
      <c r="F77" s="864"/>
      <c r="G77" s="190"/>
      <c r="H77" s="190"/>
    </row>
    <row r="78" spans="2:8">
      <c r="B78" s="170" t="s">
        <v>235</v>
      </c>
      <c r="C78" s="184"/>
      <c r="D78" s="173">
        <v>0</v>
      </c>
      <c r="E78" s="173">
        <v>0</v>
      </c>
      <c r="F78" s="865"/>
      <c r="G78" s="190"/>
      <c r="H78" s="190"/>
    </row>
    <row r="79" spans="2:8">
      <c r="B79" s="288" t="s">
        <v>225</v>
      </c>
      <c r="C79" s="184"/>
      <c r="D79" s="173">
        <v>0</v>
      </c>
      <c r="E79" s="173">
        <v>0</v>
      </c>
      <c r="F79" s="865"/>
      <c r="G79" s="190"/>
      <c r="H79" s="190"/>
    </row>
    <row r="80" spans="2:8">
      <c r="B80" s="180"/>
      <c r="C80" s="169">
        <f>SUM(C78:C79)</f>
        <v>0</v>
      </c>
      <c r="D80" s="1058"/>
      <c r="E80" s="1059"/>
      <c r="F80" s="864"/>
      <c r="G80" s="190"/>
      <c r="H80" s="190"/>
    </row>
    <row r="81" spans="2:9">
      <c r="B81" s="180"/>
      <c r="C81" s="190"/>
      <c r="D81" s="190"/>
      <c r="E81" s="190"/>
      <c r="F81" s="190"/>
      <c r="G81" s="190"/>
      <c r="H81" s="190"/>
    </row>
    <row r="82" spans="2:9">
      <c r="B82" s="654"/>
    </row>
    <row r="83" spans="2:9">
      <c r="B83" s="166" t="s">
        <v>236</v>
      </c>
    </row>
    <row r="85" spans="2:9">
      <c r="B85" s="654"/>
    </row>
    <row r="86" spans="2:9">
      <c r="B86" s="168" t="s">
        <v>237</v>
      </c>
      <c r="C86" s="169" t="s">
        <v>238</v>
      </c>
      <c r="D86" s="169" t="s">
        <v>239</v>
      </c>
      <c r="E86" s="169" t="s">
        <v>240</v>
      </c>
      <c r="F86" s="169" t="s">
        <v>1219</v>
      </c>
      <c r="G86" s="169" t="s">
        <v>241</v>
      </c>
    </row>
    <row r="87" spans="2:9">
      <c r="B87" s="170" t="s">
        <v>242</v>
      </c>
      <c r="C87" s="859">
        <f>SUM(C88:C92)</f>
        <v>823069645.81000006</v>
      </c>
      <c r="D87" s="859">
        <f>SUM(D88:D92)</f>
        <v>823511896.65999997</v>
      </c>
      <c r="E87" s="859">
        <f>SUM(E88:E92)</f>
        <v>442250.85000000009</v>
      </c>
      <c r="F87" s="656"/>
      <c r="G87" s="656">
        <v>0</v>
      </c>
    </row>
    <row r="88" spans="2:9">
      <c r="B88" s="290" t="s">
        <v>243</v>
      </c>
      <c r="C88" s="691">
        <v>120875937.7</v>
      </c>
      <c r="D88" s="646">
        <v>120875937.7</v>
      </c>
      <c r="E88" s="646">
        <v>0</v>
      </c>
      <c r="F88" s="646"/>
      <c r="G88" s="645"/>
      <c r="I88" s="691"/>
    </row>
    <row r="89" spans="2:9">
      <c r="B89" s="290" t="s">
        <v>244</v>
      </c>
      <c r="C89" s="691">
        <v>161264567.47</v>
      </c>
      <c r="D89" s="646">
        <v>162554157.30000001</v>
      </c>
      <c r="E89" s="646">
        <v>1289589.83</v>
      </c>
      <c r="F89" s="646"/>
      <c r="G89" s="645"/>
      <c r="I89" s="691"/>
    </row>
    <row r="90" spans="2:9">
      <c r="B90" s="290" t="s">
        <v>245</v>
      </c>
      <c r="C90" s="691">
        <v>516705891.24000001</v>
      </c>
      <c r="D90" s="646">
        <v>516705891.24000001</v>
      </c>
      <c r="E90" s="646">
        <v>0</v>
      </c>
      <c r="F90" s="646"/>
      <c r="G90" s="645"/>
      <c r="I90" s="691"/>
    </row>
    <row r="91" spans="2:9">
      <c r="B91" s="290" t="s">
        <v>246</v>
      </c>
      <c r="C91" s="691">
        <v>61767.87</v>
      </c>
      <c r="D91" s="646">
        <v>61767.87</v>
      </c>
      <c r="E91" s="646">
        <v>0</v>
      </c>
      <c r="F91" s="646"/>
      <c r="G91" s="645"/>
      <c r="I91" s="691"/>
    </row>
    <row r="92" spans="2:9">
      <c r="B92" s="290" t="s">
        <v>247</v>
      </c>
      <c r="C92" s="691">
        <v>24161481.530000001</v>
      </c>
      <c r="D92" s="646">
        <v>23314142.550000001</v>
      </c>
      <c r="E92" s="646">
        <v>-847338.98</v>
      </c>
      <c r="F92" s="646"/>
      <c r="G92" s="645"/>
      <c r="I92" s="691"/>
    </row>
    <row r="93" spans="2:9">
      <c r="B93" s="290" t="s">
        <v>716</v>
      </c>
      <c r="C93" s="646"/>
      <c r="D93" s="646">
        <v>0</v>
      </c>
      <c r="E93" s="646"/>
      <c r="F93" s="646"/>
      <c r="G93" s="645"/>
    </row>
    <row r="94" spans="2:9" ht="15">
      <c r="B94" s="283"/>
      <c r="C94" s="646"/>
      <c r="D94" s="646"/>
      <c r="E94" s="646"/>
      <c r="F94" s="646"/>
      <c r="G94" s="645">
        <v>0</v>
      </c>
    </row>
    <row r="95" spans="2:9">
      <c r="B95" s="172" t="s">
        <v>248</v>
      </c>
      <c r="C95" s="522">
        <f>SUM(C96:C128)</f>
        <v>449832058.12999994</v>
      </c>
      <c r="D95" s="522">
        <f>SUM(D96:D128)</f>
        <v>450530030.5999999</v>
      </c>
      <c r="E95" s="522">
        <f>SUM(E96:E128)</f>
        <v>697972.47000000009</v>
      </c>
      <c r="F95" s="646"/>
      <c r="G95" s="645">
        <v>0</v>
      </c>
    </row>
    <row r="96" spans="2:9">
      <c r="B96" s="290" t="s">
        <v>396</v>
      </c>
      <c r="C96" s="646">
        <v>44901679.299999997</v>
      </c>
      <c r="D96" s="646">
        <v>44905711.689999998</v>
      </c>
      <c r="E96" s="646">
        <v>4032.39</v>
      </c>
      <c r="F96" s="646"/>
      <c r="G96" s="645"/>
    </row>
    <row r="97" spans="2:7">
      <c r="B97" s="290" t="s">
        <v>397</v>
      </c>
      <c r="C97" s="646">
        <v>28109988.010000002</v>
      </c>
      <c r="D97" s="646">
        <v>28108684.989999998</v>
      </c>
      <c r="E97" s="646">
        <v>-1303.02</v>
      </c>
      <c r="F97" s="646"/>
      <c r="G97" s="645"/>
    </row>
    <row r="98" spans="2:7">
      <c r="B98" s="290" t="s">
        <v>398</v>
      </c>
      <c r="C98" s="646">
        <v>2845523.07</v>
      </c>
      <c r="D98" s="646">
        <v>2845523.07</v>
      </c>
      <c r="E98" s="646">
        <v>0</v>
      </c>
      <c r="F98" s="646"/>
      <c r="G98" s="645"/>
    </row>
    <row r="99" spans="2:7">
      <c r="B99" s="290" t="s">
        <v>399</v>
      </c>
      <c r="C99" s="646">
        <v>111504357.13</v>
      </c>
      <c r="D99" s="646">
        <v>111609452.20999999</v>
      </c>
      <c r="E99" s="646">
        <v>105095.08</v>
      </c>
      <c r="F99" s="646"/>
      <c r="G99" s="645"/>
    </row>
    <row r="100" spans="2:7">
      <c r="B100" s="290" t="s">
        <v>400</v>
      </c>
      <c r="C100" s="646">
        <v>51226355.390000001</v>
      </c>
      <c r="D100" s="646">
        <v>51198536.950000003</v>
      </c>
      <c r="E100" s="646">
        <v>-27818.44</v>
      </c>
      <c r="F100" s="646"/>
      <c r="G100" s="645"/>
    </row>
    <row r="101" spans="2:7">
      <c r="B101" s="290" t="s">
        <v>401</v>
      </c>
      <c r="C101" s="646">
        <v>9787031.7899999991</v>
      </c>
      <c r="D101" s="646">
        <v>9782058.0700000003</v>
      </c>
      <c r="E101" s="646">
        <v>-4973.72</v>
      </c>
      <c r="F101" s="646"/>
      <c r="G101" s="645"/>
    </row>
    <row r="102" spans="2:7">
      <c r="B102" s="290" t="s">
        <v>402</v>
      </c>
      <c r="C102" s="646">
        <v>5134610.97</v>
      </c>
      <c r="D102" s="646">
        <v>5132725.97</v>
      </c>
      <c r="E102" s="646">
        <v>-1885</v>
      </c>
      <c r="F102" s="646"/>
      <c r="G102" s="645"/>
    </row>
    <row r="103" spans="2:7">
      <c r="B103" s="290" t="s">
        <v>403</v>
      </c>
      <c r="C103" s="646">
        <v>17411378.960000001</v>
      </c>
      <c r="D103" s="646">
        <v>17309180.73</v>
      </c>
      <c r="E103" s="646">
        <v>-102198.23</v>
      </c>
      <c r="F103" s="646"/>
      <c r="G103" s="645"/>
    </row>
    <row r="104" spans="2:7">
      <c r="B104" s="290" t="s">
        <v>404</v>
      </c>
      <c r="C104" s="646">
        <v>30342.86</v>
      </c>
      <c r="D104" s="646">
        <v>30342.86</v>
      </c>
      <c r="E104" s="646">
        <v>0</v>
      </c>
      <c r="F104" s="646"/>
      <c r="G104" s="645"/>
    </row>
    <row r="105" spans="2:7">
      <c r="B105" s="290" t="s">
        <v>405</v>
      </c>
      <c r="C105" s="646">
        <v>2446206.7799999998</v>
      </c>
      <c r="D105" s="646">
        <v>2446206.7799999998</v>
      </c>
      <c r="E105" s="646">
        <v>0</v>
      </c>
      <c r="F105" s="646"/>
      <c r="G105" s="645"/>
    </row>
    <row r="106" spans="2:7">
      <c r="B106" s="290" t="s">
        <v>406</v>
      </c>
      <c r="C106" s="646">
        <v>57517223.43</v>
      </c>
      <c r="D106" s="646">
        <v>57489881.609999999</v>
      </c>
      <c r="E106" s="646">
        <v>-27341.82</v>
      </c>
      <c r="F106" s="646"/>
      <c r="G106" s="645"/>
    </row>
    <row r="107" spans="2:7">
      <c r="B107" s="290" t="s">
        <v>407</v>
      </c>
      <c r="C107" s="646">
        <v>24038912.100000001</v>
      </c>
      <c r="D107" s="646">
        <v>24038912.100000001</v>
      </c>
      <c r="E107" s="646">
        <v>0</v>
      </c>
      <c r="F107" s="646"/>
      <c r="G107" s="645"/>
    </row>
    <row r="108" spans="2:7">
      <c r="B108" s="290" t="s">
        <v>408</v>
      </c>
      <c r="C108" s="646">
        <v>5168461.71</v>
      </c>
      <c r="D108" s="646">
        <v>5168461.71</v>
      </c>
      <c r="E108" s="646">
        <v>0</v>
      </c>
      <c r="F108" s="646"/>
      <c r="G108" s="645"/>
    </row>
    <row r="109" spans="2:7">
      <c r="B109" s="290" t="s">
        <v>409</v>
      </c>
      <c r="C109" s="646">
        <v>4535.66</v>
      </c>
      <c r="D109" s="646">
        <v>4535.66</v>
      </c>
      <c r="E109" s="646">
        <v>0</v>
      </c>
      <c r="F109" s="646"/>
      <c r="G109" s="645"/>
    </row>
    <row r="110" spans="2:7">
      <c r="B110" s="290" t="s">
        <v>410</v>
      </c>
      <c r="C110" s="646">
        <v>17003161.129999999</v>
      </c>
      <c r="D110" s="646">
        <v>16997114.050000001</v>
      </c>
      <c r="E110" s="646">
        <v>-6047.08</v>
      </c>
      <c r="F110" s="646"/>
      <c r="G110" s="645"/>
    </row>
    <row r="111" spans="2:7">
      <c r="B111" s="290" t="s">
        <v>411</v>
      </c>
      <c r="C111" s="646">
        <v>2304352.5699999998</v>
      </c>
      <c r="D111" s="646">
        <v>2301592.5699999998</v>
      </c>
      <c r="E111" s="646">
        <v>-2760</v>
      </c>
      <c r="F111" s="646"/>
      <c r="G111" s="645"/>
    </row>
    <row r="112" spans="2:7">
      <c r="B112" s="290" t="s">
        <v>412</v>
      </c>
      <c r="C112" s="646">
        <v>13746090.6</v>
      </c>
      <c r="D112" s="646">
        <v>14498770.4</v>
      </c>
      <c r="E112" s="646">
        <v>752679.8</v>
      </c>
      <c r="F112" s="646"/>
      <c r="G112" s="645"/>
    </row>
    <row r="113" spans="2:7">
      <c r="B113" s="290" t="s">
        <v>413</v>
      </c>
      <c r="C113" s="646">
        <v>7163851</v>
      </c>
      <c r="D113" s="646">
        <v>7076251</v>
      </c>
      <c r="E113" s="646">
        <v>-87600</v>
      </c>
      <c r="F113" s="646"/>
      <c r="G113" s="645"/>
    </row>
    <row r="114" spans="2:7">
      <c r="B114" s="290" t="s">
        <v>1083</v>
      </c>
      <c r="C114" s="646">
        <v>0</v>
      </c>
      <c r="D114" s="646">
        <v>165300</v>
      </c>
      <c r="E114" s="646">
        <v>165300</v>
      </c>
      <c r="F114" s="646"/>
      <c r="G114" s="645"/>
    </row>
    <row r="115" spans="2:7">
      <c r="B115" s="290" t="s">
        <v>414</v>
      </c>
      <c r="C115" s="646">
        <v>44857.29</v>
      </c>
      <c r="D115" s="646">
        <v>44857.29</v>
      </c>
      <c r="E115" s="646">
        <v>0</v>
      </c>
      <c r="F115" s="646"/>
      <c r="G115" s="645"/>
    </row>
    <row r="116" spans="2:7">
      <c r="B116" s="290" t="s">
        <v>415</v>
      </c>
      <c r="C116" s="646">
        <v>10614860.07</v>
      </c>
      <c r="D116" s="646">
        <v>10596701.07</v>
      </c>
      <c r="E116" s="646">
        <v>-18159</v>
      </c>
      <c r="F116" s="646"/>
      <c r="G116" s="645"/>
    </row>
    <row r="117" spans="2:7">
      <c r="B117" s="290" t="s">
        <v>416</v>
      </c>
      <c r="C117" s="646">
        <v>10473523.460000001</v>
      </c>
      <c r="D117" s="646">
        <v>10444105</v>
      </c>
      <c r="E117" s="646">
        <v>-29418.46</v>
      </c>
      <c r="F117" s="646"/>
      <c r="G117" s="645"/>
    </row>
    <row r="118" spans="2:7">
      <c r="B118" s="290" t="s">
        <v>417</v>
      </c>
      <c r="C118" s="646">
        <v>114573.94</v>
      </c>
      <c r="D118" s="646">
        <v>114573.94</v>
      </c>
      <c r="E118" s="646">
        <v>0</v>
      </c>
      <c r="F118" s="646"/>
      <c r="G118" s="645"/>
    </row>
    <row r="119" spans="2:7">
      <c r="B119" s="290" t="s">
        <v>418</v>
      </c>
      <c r="C119" s="646">
        <v>941637.83</v>
      </c>
      <c r="D119" s="646">
        <v>941637.83</v>
      </c>
      <c r="E119" s="646">
        <v>0</v>
      </c>
      <c r="F119" s="646"/>
      <c r="G119" s="645"/>
    </row>
    <row r="120" spans="2:7">
      <c r="B120" s="290" t="s">
        <v>419</v>
      </c>
      <c r="C120" s="646">
        <v>823001.99</v>
      </c>
      <c r="D120" s="646">
        <v>823001.99</v>
      </c>
      <c r="E120" s="646">
        <v>0</v>
      </c>
      <c r="F120" s="646"/>
      <c r="G120" s="645"/>
    </row>
    <row r="121" spans="2:7">
      <c r="B121" s="290" t="s">
        <v>420</v>
      </c>
      <c r="C121" s="646">
        <v>4871877.72</v>
      </c>
      <c r="D121" s="646">
        <v>4871507.72</v>
      </c>
      <c r="E121" s="646">
        <v>-370</v>
      </c>
      <c r="F121" s="646"/>
      <c r="G121" s="645"/>
    </row>
    <row r="122" spans="2:7">
      <c r="B122" s="290" t="s">
        <v>421</v>
      </c>
      <c r="C122" s="646">
        <v>150197.32999999999</v>
      </c>
      <c r="D122" s="646">
        <v>150197.32999999999</v>
      </c>
      <c r="E122" s="646">
        <v>0</v>
      </c>
      <c r="F122" s="646"/>
      <c r="G122" s="645"/>
    </row>
    <row r="123" spans="2:7">
      <c r="B123" s="290" t="s">
        <v>422</v>
      </c>
      <c r="C123" s="646">
        <v>13914533.02</v>
      </c>
      <c r="D123" s="646">
        <v>13912658.02</v>
      </c>
      <c r="E123" s="646">
        <v>-1875</v>
      </c>
      <c r="F123" s="646"/>
      <c r="G123" s="645"/>
    </row>
    <row r="124" spans="2:7">
      <c r="B124" s="290" t="s">
        <v>423</v>
      </c>
      <c r="C124" s="646">
        <v>647195.22</v>
      </c>
      <c r="D124" s="646">
        <v>642977.19999999995</v>
      </c>
      <c r="E124" s="646">
        <v>-4218.0200000000004</v>
      </c>
      <c r="F124" s="646"/>
      <c r="G124" s="645"/>
    </row>
    <row r="125" spans="2:7">
      <c r="B125" s="290" t="s">
        <v>424</v>
      </c>
      <c r="C125" s="646">
        <v>2171490.58</v>
      </c>
      <c r="D125" s="646">
        <v>2171490.58</v>
      </c>
      <c r="E125" s="646">
        <v>0</v>
      </c>
      <c r="F125" s="646"/>
      <c r="G125" s="645"/>
    </row>
    <row r="126" spans="2:7">
      <c r="B126" s="290" t="s">
        <v>425</v>
      </c>
      <c r="C126" s="646">
        <v>3924405.23</v>
      </c>
      <c r="D126" s="646">
        <v>3912788.76</v>
      </c>
      <c r="E126" s="646">
        <v>-11616.47</v>
      </c>
      <c r="F126" s="646"/>
      <c r="G126" s="645"/>
    </row>
    <row r="127" spans="2:7">
      <c r="B127" s="290" t="s">
        <v>426</v>
      </c>
      <c r="C127" s="646">
        <v>14047.03</v>
      </c>
      <c r="D127" s="646">
        <v>14047.03</v>
      </c>
      <c r="E127" s="646">
        <v>0</v>
      </c>
      <c r="F127" s="646"/>
      <c r="G127" s="645"/>
    </row>
    <row r="128" spans="2:7">
      <c r="B128" s="290" t="s">
        <v>427</v>
      </c>
      <c r="C128" s="646">
        <v>781794.96</v>
      </c>
      <c r="D128" s="646">
        <v>780244.42</v>
      </c>
      <c r="E128" s="646">
        <v>-1550.54</v>
      </c>
      <c r="F128" s="646"/>
      <c r="G128" s="645"/>
    </row>
    <row r="129" spans="2:7">
      <c r="B129" s="290"/>
      <c r="C129" s="646"/>
      <c r="D129" s="646"/>
      <c r="E129" s="646"/>
      <c r="F129" s="646"/>
      <c r="G129" s="645"/>
    </row>
    <row r="130" spans="2:7" s="706" customFormat="1">
      <c r="B130" s="717" t="s">
        <v>280</v>
      </c>
      <c r="C130" s="523">
        <f>SUM(C131:C151)</f>
        <v>-250005281.24999994</v>
      </c>
      <c r="D130" s="523">
        <f>SUM(D131:D151)</f>
        <v>-249736660.39999998</v>
      </c>
      <c r="E130" s="523">
        <f>SUM(E131:E151)</f>
        <v>268620.84999999998</v>
      </c>
      <c r="F130" s="652"/>
      <c r="G130" s="718">
        <v>0</v>
      </c>
    </row>
    <row r="131" spans="2:7">
      <c r="B131" s="290" t="s">
        <v>428</v>
      </c>
      <c r="C131" s="646">
        <v>-21829858.59</v>
      </c>
      <c r="D131" s="646">
        <v>-21829858.59</v>
      </c>
      <c r="E131" s="646">
        <v>0</v>
      </c>
      <c r="F131" s="646" t="s">
        <v>1220</v>
      </c>
      <c r="G131" s="645" t="s">
        <v>692</v>
      </c>
    </row>
    <row r="132" spans="2:7">
      <c r="B132" s="290" t="s">
        <v>429</v>
      </c>
      <c r="C132" s="646">
        <v>-19087160.93</v>
      </c>
      <c r="D132" s="646">
        <v>-19085715.440000001</v>
      </c>
      <c r="E132" s="646">
        <v>1445.49</v>
      </c>
      <c r="F132" s="646" t="s">
        <v>1220</v>
      </c>
      <c r="G132" s="645" t="s">
        <v>692</v>
      </c>
    </row>
    <row r="133" spans="2:7">
      <c r="B133" s="290" t="s">
        <v>430</v>
      </c>
      <c r="C133" s="646">
        <v>-767875</v>
      </c>
      <c r="D133" s="646">
        <v>-767875</v>
      </c>
      <c r="E133" s="646">
        <v>0</v>
      </c>
      <c r="F133" s="646" t="s">
        <v>1220</v>
      </c>
      <c r="G133" s="645" t="s">
        <v>692</v>
      </c>
    </row>
    <row r="134" spans="2:7">
      <c r="B134" s="290" t="s">
        <v>431</v>
      </c>
      <c r="C134" s="646">
        <v>-729929.43</v>
      </c>
      <c r="D134" s="646">
        <v>-728378.93</v>
      </c>
      <c r="E134" s="646">
        <v>1550.5</v>
      </c>
      <c r="F134" s="646" t="s">
        <v>1220</v>
      </c>
      <c r="G134" s="645" t="s">
        <v>692</v>
      </c>
    </row>
    <row r="135" spans="2:7">
      <c r="B135" s="290" t="s">
        <v>432</v>
      </c>
      <c r="C135" s="646">
        <v>-104124051.3</v>
      </c>
      <c r="D135" s="646">
        <v>-104060915.12</v>
      </c>
      <c r="E135" s="646">
        <v>63136.18</v>
      </c>
      <c r="F135" s="646" t="s">
        <v>1220</v>
      </c>
      <c r="G135" s="645" t="s">
        <v>692</v>
      </c>
    </row>
    <row r="136" spans="2:7">
      <c r="B136" s="290" t="s">
        <v>433</v>
      </c>
      <c r="C136" s="646">
        <v>-7508899.29</v>
      </c>
      <c r="D136" s="646">
        <v>-7504742.6200000001</v>
      </c>
      <c r="E136" s="646">
        <v>4156.67</v>
      </c>
      <c r="F136" s="646" t="s">
        <v>1220</v>
      </c>
      <c r="G136" s="645" t="s">
        <v>692</v>
      </c>
    </row>
    <row r="137" spans="2:7">
      <c r="B137" s="290" t="s">
        <v>434</v>
      </c>
      <c r="C137" s="646">
        <v>-5095653.07</v>
      </c>
      <c r="D137" s="646">
        <v>-5053384.07</v>
      </c>
      <c r="E137" s="646">
        <v>42269</v>
      </c>
      <c r="F137" s="646" t="s">
        <v>1220</v>
      </c>
      <c r="G137" s="645" t="s">
        <v>692</v>
      </c>
    </row>
    <row r="138" spans="2:7">
      <c r="B138" s="290" t="s">
        <v>681</v>
      </c>
      <c r="C138" s="646">
        <v>-6951</v>
      </c>
      <c r="D138" s="646">
        <v>-6951</v>
      </c>
      <c r="E138" s="646">
        <v>0</v>
      </c>
      <c r="F138" s="646" t="s">
        <v>1220</v>
      </c>
      <c r="G138" s="645" t="s">
        <v>692</v>
      </c>
    </row>
    <row r="139" spans="2:7">
      <c r="B139" s="290" t="s">
        <v>435</v>
      </c>
      <c r="C139" s="646">
        <v>-582005</v>
      </c>
      <c r="D139" s="646">
        <v>-582005</v>
      </c>
      <c r="E139" s="646">
        <v>0</v>
      </c>
      <c r="F139" s="646" t="s">
        <v>1220</v>
      </c>
      <c r="G139" s="645" t="s">
        <v>692</v>
      </c>
    </row>
    <row r="140" spans="2:7">
      <c r="B140" s="290" t="s">
        <v>436</v>
      </c>
      <c r="C140" s="646">
        <v>-45972656.049999997</v>
      </c>
      <c r="D140" s="646">
        <v>-45959387.049999997</v>
      </c>
      <c r="E140" s="646">
        <v>13269</v>
      </c>
      <c r="F140" s="646" t="s">
        <v>1220</v>
      </c>
      <c r="G140" s="645" t="s">
        <v>692</v>
      </c>
    </row>
    <row r="141" spans="2:7">
      <c r="B141" s="290" t="s">
        <v>437</v>
      </c>
      <c r="C141" s="646">
        <v>-576474.65</v>
      </c>
      <c r="D141" s="646">
        <v>-576474.65</v>
      </c>
      <c r="E141" s="646">
        <v>0</v>
      </c>
      <c r="F141" s="646" t="s">
        <v>1220</v>
      </c>
      <c r="G141" s="645" t="s">
        <v>692</v>
      </c>
    </row>
    <row r="142" spans="2:7">
      <c r="B142" s="290" t="s">
        <v>438</v>
      </c>
      <c r="C142" s="646">
        <v>-8090154.8399999999</v>
      </c>
      <c r="D142" s="646">
        <v>-8084107.7599999998</v>
      </c>
      <c r="E142" s="646">
        <v>6047.08</v>
      </c>
      <c r="F142" s="646" t="s">
        <v>1220</v>
      </c>
      <c r="G142" s="645" t="s">
        <v>692</v>
      </c>
    </row>
    <row r="143" spans="2:7">
      <c r="B143" s="290" t="s">
        <v>1084</v>
      </c>
      <c r="C143" s="646">
        <v>-17325751.57</v>
      </c>
      <c r="D143" s="646">
        <v>-17238151.57</v>
      </c>
      <c r="E143" s="646">
        <v>87600</v>
      </c>
      <c r="F143" s="646" t="s">
        <v>1220</v>
      </c>
      <c r="G143" s="645" t="s">
        <v>692</v>
      </c>
    </row>
    <row r="144" spans="2:7">
      <c r="B144" s="290" t="s">
        <v>439</v>
      </c>
      <c r="C144" s="646">
        <v>-16339</v>
      </c>
      <c r="D144" s="646">
        <v>-16339</v>
      </c>
      <c r="E144" s="646">
        <v>0</v>
      </c>
      <c r="F144" s="646" t="s">
        <v>1220</v>
      </c>
      <c r="G144" s="645" t="s">
        <v>692</v>
      </c>
    </row>
    <row r="145" spans="2:7">
      <c r="B145" s="290" t="s">
        <v>440</v>
      </c>
      <c r="C145" s="646">
        <v>-41408.79</v>
      </c>
      <c r="D145" s="646">
        <v>-41408.79</v>
      </c>
      <c r="E145" s="646">
        <v>0</v>
      </c>
      <c r="F145" s="646" t="s">
        <v>1220</v>
      </c>
      <c r="G145" s="645" t="s">
        <v>692</v>
      </c>
    </row>
    <row r="146" spans="2:7">
      <c r="B146" s="290" t="s">
        <v>441</v>
      </c>
      <c r="C146" s="646">
        <v>-9972628.6999999993</v>
      </c>
      <c r="D146" s="646">
        <v>-9939630.4299999997</v>
      </c>
      <c r="E146" s="646">
        <v>32998.269999999997</v>
      </c>
      <c r="F146" s="646" t="s">
        <v>1220</v>
      </c>
      <c r="G146" s="645" t="s">
        <v>692</v>
      </c>
    </row>
    <row r="147" spans="2:7">
      <c r="B147" s="290" t="s">
        <v>682</v>
      </c>
      <c r="C147" s="646">
        <v>-27974</v>
      </c>
      <c r="D147" s="646">
        <v>-27974</v>
      </c>
      <c r="E147" s="646">
        <v>0</v>
      </c>
      <c r="F147" s="646" t="s">
        <v>1220</v>
      </c>
      <c r="G147" s="645" t="s">
        <v>692</v>
      </c>
    </row>
    <row r="148" spans="2:7">
      <c r="B148" s="290" t="s">
        <v>442</v>
      </c>
      <c r="C148" s="646">
        <v>-1034320.77</v>
      </c>
      <c r="D148" s="646">
        <v>-1034320.77</v>
      </c>
      <c r="E148" s="646">
        <v>0</v>
      </c>
      <c r="F148" s="646" t="s">
        <v>1220</v>
      </c>
      <c r="G148" s="645" t="s">
        <v>692</v>
      </c>
    </row>
    <row r="149" spans="2:7">
      <c r="B149" s="290" t="s">
        <v>443</v>
      </c>
      <c r="C149" s="646">
        <v>-950945.98</v>
      </c>
      <c r="D149" s="646">
        <v>-950865.98</v>
      </c>
      <c r="E149" s="646">
        <v>80</v>
      </c>
      <c r="F149" s="646" t="s">
        <v>1220</v>
      </c>
      <c r="G149" s="645" t="s">
        <v>692</v>
      </c>
    </row>
    <row r="150" spans="2:7">
      <c r="B150" s="290" t="s">
        <v>444</v>
      </c>
      <c r="C150" s="646">
        <v>-2361037.66</v>
      </c>
      <c r="D150" s="646">
        <v>-2356584.64</v>
      </c>
      <c r="E150" s="646">
        <v>4453.0200000000004</v>
      </c>
      <c r="F150" s="646" t="s">
        <v>1220</v>
      </c>
      <c r="G150" s="645" t="s">
        <v>692</v>
      </c>
    </row>
    <row r="151" spans="2:7">
      <c r="B151" s="290" t="s">
        <v>445</v>
      </c>
      <c r="C151" s="646">
        <v>-3903205.63</v>
      </c>
      <c r="D151" s="646">
        <v>-3891589.99</v>
      </c>
      <c r="E151" s="646">
        <v>11615.64</v>
      </c>
      <c r="F151" s="646" t="s">
        <v>1220</v>
      </c>
      <c r="G151" s="645" t="s">
        <v>692</v>
      </c>
    </row>
    <row r="152" spans="2:7" ht="15">
      <c r="B152" s="284"/>
      <c r="C152" s="648"/>
      <c r="D152" s="657"/>
      <c r="E152" s="657"/>
      <c r="F152" s="657"/>
      <c r="G152" s="648">
        <v>0</v>
      </c>
    </row>
    <row r="153" spans="2:7">
      <c r="C153" s="644">
        <f>SUM(C87:C152)</f>
        <v>2045792845.3799996</v>
      </c>
      <c r="D153" s="644">
        <f>SUM(D87:D152)</f>
        <v>2048610533.7200005</v>
      </c>
      <c r="E153" s="644">
        <f>SUM(E87:E152)</f>
        <v>2817688.3400000008</v>
      </c>
      <c r="F153" s="644"/>
      <c r="G153" s="658"/>
    </row>
    <row r="154" spans="2:7">
      <c r="D154" s="659"/>
      <c r="E154" s="659"/>
      <c r="F154" s="659"/>
    </row>
    <row r="155" spans="2:7">
      <c r="D155" s="659"/>
      <c r="E155" s="659"/>
      <c r="F155" s="659"/>
    </row>
    <row r="156" spans="2:7">
      <c r="B156" s="168" t="s">
        <v>300</v>
      </c>
      <c r="C156" s="169" t="s">
        <v>238</v>
      </c>
      <c r="D156" s="169" t="s">
        <v>239</v>
      </c>
      <c r="E156" s="169" t="s">
        <v>240</v>
      </c>
      <c r="F156" s="169" t="s">
        <v>1219</v>
      </c>
      <c r="G156" s="169" t="s">
        <v>241</v>
      </c>
    </row>
    <row r="157" spans="2:7">
      <c r="B157" s="170" t="s">
        <v>301</v>
      </c>
      <c r="C157" s="171"/>
      <c r="D157" s="171"/>
      <c r="E157" s="171"/>
      <c r="F157" s="171"/>
      <c r="G157" s="171"/>
    </row>
    <row r="158" spans="2:7">
      <c r="B158" s="289" t="s">
        <v>225</v>
      </c>
      <c r="C158" s="173"/>
      <c r="D158" s="173"/>
      <c r="E158" s="173"/>
      <c r="F158" s="173"/>
      <c r="G158" s="173"/>
    </row>
    <row r="159" spans="2:7">
      <c r="B159" s="172" t="s">
        <v>302</v>
      </c>
      <c r="C159" s="173"/>
      <c r="D159" s="173"/>
      <c r="E159" s="173"/>
      <c r="F159" s="173"/>
      <c r="G159" s="173"/>
    </row>
    <row r="160" spans="2:7">
      <c r="B160" s="172"/>
      <c r="C160" s="173"/>
      <c r="D160" s="173"/>
      <c r="E160" s="173"/>
      <c r="F160" s="173"/>
      <c r="G160" s="173"/>
    </row>
    <row r="161" spans="2:7">
      <c r="B161" s="172"/>
      <c r="C161" s="173"/>
      <c r="D161" s="173"/>
      <c r="E161" s="173"/>
      <c r="F161" s="173"/>
      <c r="G161" s="173"/>
    </row>
    <row r="162" spans="2:7" ht="15">
      <c r="B162" s="284"/>
      <c r="C162" s="174"/>
      <c r="D162" s="174"/>
      <c r="E162" s="174"/>
      <c r="F162" s="174"/>
      <c r="G162" s="174"/>
    </row>
    <row r="163" spans="2:7">
      <c r="C163" s="169">
        <f>SUM(C161:C162)</f>
        <v>0</v>
      </c>
      <c r="D163" s="169">
        <f>SUM(D161:D162)</f>
        <v>0</v>
      </c>
      <c r="E163" s="169">
        <f>SUM(E161:E162)</f>
        <v>0</v>
      </c>
      <c r="F163" s="169"/>
      <c r="G163" s="658"/>
    </row>
    <row r="166" spans="2:7">
      <c r="B166" s="168" t="s">
        <v>303</v>
      </c>
      <c r="C166" s="169" t="s">
        <v>188</v>
      </c>
    </row>
    <row r="167" spans="2:7">
      <c r="B167" s="170" t="s">
        <v>304</v>
      </c>
      <c r="C167" s="171"/>
    </row>
    <row r="168" spans="2:7">
      <c r="B168" s="289" t="s">
        <v>225</v>
      </c>
      <c r="C168" s="173"/>
    </row>
    <row r="169" spans="2:7">
      <c r="B169" s="17"/>
      <c r="C169" s="174"/>
    </row>
    <row r="170" spans="2:7">
      <c r="C170" s="169">
        <f>SUM(C168:C169)</f>
        <v>0</v>
      </c>
    </row>
    <row r="171" spans="2:7" ht="15">
      <c r="B171" s="503"/>
    </row>
    <row r="173" spans="2:7">
      <c r="B173" s="660" t="s">
        <v>305</v>
      </c>
      <c r="C173" s="661" t="s">
        <v>188</v>
      </c>
      <c r="D173" s="662" t="s">
        <v>306</v>
      </c>
    </row>
    <row r="174" spans="2:7">
      <c r="B174" s="663"/>
      <c r="C174" s="664"/>
      <c r="D174" s="665"/>
    </row>
    <row r="175" spans="2:7" ht="38.25">
      <c r="B175" s="666" t="s">
        <v>446</v>
      </c>
      <c r="C175" s="667">
        <v>85669.01</v>
      </c>
      <c r="D175" s="860" t="s">
        <v>1221</v>
      </c>
    </row>
    <row r="176" spans="2:7">
      <c r="B176" s="289"/>
      <c r="C176" s="668"/>
      <c r="D176" s="668"/>
    </row>
    <row r="177" spans="2:16">
      <c r="B177" s="669"/>
      <c r="C177" s="668"/>
      <c r="D177" s="668"/>
    </row>
    <row r="178" spans="2:16">
      <c r="B178" s="670"/>
      <c r="C178" s="671"/>
      <c r="D178" s="671"/>
    </row>
    <row r="179" spans="2:16">
      <c r="C179" s="353">
        <f>SUM(C175:C178)</f>
        <v>85669.01</v>
      </c>
      <c r="D179" s="169"/>
    </row>
    <row r="183" spans="2:16">
      <c r="B183" s="19" t="s">
        <v>56</v>
      </c>
    </row>
    <row r="185" spans="2:16">
      <c r="B185" s="660" t="s">
        <v>307</v>
      </c>
      <c r="C185" s="661" t="s">
        <v>188</v>
      </c>
      <c r="D185" s="169" t="s">
        <v>207</v>
      </c>
      <c r="E185" s="169" t="s">
        <v>208</v>
      </c>
      <c r="F185" s="169" t="s">
        <v>209</v>
      </c>
      <c r="G185" s="169"/>
    </row>
    <row r="186" spans="2:16">
      <c r="B186" s="170" t="s">
        <v>308</v>
      </c>
      <c r="C186" s="656"/>
      <c r="D186" s="656"/>
      <c r="E186" s="656"/>
      <c r="F186" s="656"/>
      <c r="G186" s="656"/>
      <c r="H186" s="556" t="s">
        <v>815</v>
      </c>
      <c r="I186" s="642"/>
      <c r="J186" s="642"/>
      <c r="K186" s="639"/>
      <c r="L186" s="639"/>
      <c r="M186" s="639"/>
      <c r="N186" s="639"/>
      <c r="O186" s="639"/>
      <c r="P186" s="639"/>
    </row>
    <row r="187" spans="2:16">
      <c r="B187" s="290" t="s">
        <v>1085</v>
      </c>
      <c r="C187" s="646">
        <v>2077372.74</v>
      </c>
      <c r="D187" s="646">
        <v>2077372.74</v>
      </c>
      <c r="E187" s="646"/>
      <c r="F187" s="646"/>
      <c r="G187" s="646"/>
      <c r="I187" s="642"/>
      <c r="J187" s="642"/>
      <c r="K187" s="639"/>
      <c r="L187" s="639"/>
      <c r="M187" s="639"/>
      <c r="N187" s="639"/>
      <c r="O187" s="639"/>
      <c r="P187" s="639"/>
    </row>
    <row r="188" spans="2:16">
      <c r="B188" s="290" t="s">
        <v>827</v>
      </c>
      <c r="C188" s="646">
        <v>6598034.0300000003</v>
      </c>
      <c r="D188" s="646">
        <v>6598034.0300000003</v>
      </c>
      <c r="E188" s="646"/>
      <c r="F188" s="646"/>
      <c r="G188" s="646"/>
      <c r="I188" s="642"/>
      <c r="J188" s="642"/>
      <c r="K188" s="639"/>
      <c r="L188" s="639"/>
      <c r="M188" s="639"/>
      <c r="N188" s="639"/>
      <c r="O188" s="639"/>
      <c r="P188" s="639"/>
    </row>
    <row r="189" spans="2:16">
      <c r="B189" s="290" t="s">
        <v>828</v>
      </c>
      <c r="C189" s="646">
        <v>2404887.0499999998</v>
      </c>
      <c r="D189" s="646">
        <v>2404887.0499999998</v>
      </c>
      <c r="E189" s="646"/>
      <c r="F189" s="646"/>
      <c r="G189" s="646"/>
      <c r="I189" s="642"/>
      <c r="J189" s="642"/>
      <c r="K189" s="639"/>
      <c r="L189" s="639"/>
      <c r="M189" s="639"/>
      <c r="N189" s="639"/>
      <c r="O189" s="639"/>
      <c r="P189" s="639"/>
    </row>
    <row r="190" spans="2:16">
      <c r="B190" s="290" t="s">
        <v>829</v>
      </c>
      <c r="C190" s="646">
        <v>686395.5</v>
      </c>
      <c r="D190" s="646">
        <v>686395.5</v>
      </c>
      <c r="E190" s="646"/>
      <c r="F190" s="646"/>
      <c r="G190" s="646"/>
      <c r="I190" s="642"/>
      <c r="J190" s="642"/>
      <c r="K190" s="639"/>
      <c r="L190" s="639"/>
      <c r="M190" s="639"/>
      <c r="N190" s="639"/>
      <c r="O190" s="639"/>
      <c r="P190" s="639"/>
    </row>
    <row r="191" spans="2:16">
      <c r="B191" s="290" t="s">
        <v>1086</v>
      </c>
      <c r="C191" s="646">
        <v>39189.410000000003</v>
      </c>
      <c r="D191" s="646">
        <v>39189.410000000003</v>
      </c>
      <c r="E191" s="646"/>
      <c r="F191" s="646"/>
      <c r="G191" s="646"/>
      <c r="I191" s="642"/>
      <c r="J191" s="642"/>
      <c r="K191" s="639"/>
      <c r="L191" s="639"/>
      <c r="M191" s="639"/>
      <c r="N191" s="639"/>
      <c r="O191" s="639"/>
      <c r="P191" s="639"/>
    </row>
    <row r="192" spans="2:16">
      <c r="B192" s="290" t="s">
        <v>830</v>
      </c>
      <c r="C192" s="646">
        <v>12997.21</v>
      </c>
      <c r="D192" s="646">
        <v>12997.21</v>
      </c>
      <c r="E192" s="646"/>
      <c r="F192" s="646"/>
      <c r="G192" s="646"/>
      <c r="I192" s="642"/>
      <c r="J192" s="642"/>
      <c r="K192" s="639"/>
      <c r="L192" s="639"/>
      <c r="M192" s="639"/>
      <c r="N192" s="639"/>
      <c r="O192" s="639"/>
      <c r="P192" s="639"/>
    </row>
    <row r="193" spans="2:16">
      <c r="B193" s="290" t="s">
        <v>831</v>
      </c>
      <c r="C193" s="646">
        <v>6122886.9900000002</v>
      </c>
      <c r="D193" s="646">
        <v>6122886.9900000002</v>
      </c>
      <c r="E193" s="646"/>
      <c r="F193" s="646"/>
      <c r="G193" s="646"/>
      <c r="I193" s="642"/>
      <c r="J193" s="642"/>
      <c r="K193" s="639"/>
      <c r="L193" s="639"/>
      <c r="M193" s="639"/>
      <c r="N193" s="639"/>
      <c r="O193" s="639"/>
      <c r="P193" s="639"/>
    </row>
    <row r="194" spans="2:16">
      <c r="B194" s="290" t="s">
        <v>832</v>
      </c>
      <c r="C194" s="646">
        <v>168286.03</v>
      </c>
      <c r="D194" s="646">
        <v>168286.03</v>
      </c>
      <c r="E194" s="646"/>
      <c r="F194" s="646"/>
      <c r="G194" s="646"/>
      <c r="I194" s="642"/>
      <c r="J194" s="642"/>
      <c r="K194" s="639"/>
      <c r="L194" s="639"/>
      <c r="M194" s="639"/>
      <c r="N194" s="639"/>
      <c r="O194" s="639"/>
      <c r="P194" s="639"/>
    </row>
    <row r="195" spans="2:16">
      <c r="B195" s="290" t="s">
        <v>833</v>
      </c>
      <c r="C195" s="646">
        <v>23667.040000000001</v>
      </c>
      <c r="D195" s="646">
        <v>23667.040000000001</v>
      </c>
      <c r="E195" s="646"/>
      <c r="F195" s="646"/>
      <c r="G195" s="646"/>
      <c r="I195" s="642"/>
      <c r="J195" s="642"/>
      <c r="K195" s="639"/>
      <c r="L195" s="639"/>
      <c r="M195" s="639"/>
      <c r="N195" s="639"/>
      <c r="O195" s="639"/>
      <c r="P195" s="639"/>
    </row>
    <row r="196" spans="2:16">
      <c r="B196" s="290" t="s">
        <v>834</v>
      </c>
      <c r="C196" s="646">
        <v>2364.9</v>
      </c>
      <c r="D196" s="646">
        <v>2364.9</v>
      </c>
      <c r="E196" s="646"/>
      <c r="F196" s="646"/>
      <c r="G196" s="646"/>
      <c r="I196" s="642"/>
      <c r="J196" s="642"/>
      <c r="K196" s="639"/>
      <c r="L196" s="639"/>
      <c r="M196" s="639"/>
      <c r="N196" s="639"/>
      <c r="O196" s="639"/>
      <c r="P196" s="639"/>
    </row>
    <row r="197" spans="2:16">
      <c r="B197" s="290" t="s">
        <v>835</v>
      </c>
      <c r="C197" s="646">
        <v>0.62</v>
      </c>
      <c r="D197" s="646">
        <v>0.62</v>
      </c>
      <c r="E197" s="646"/>
      <c r="F197" s="646"/>
      <c r="G197" s="646"/>
      <c r="I197" s="642"/>
      <c r="J197" s="642"/>
      <c r="K197" s="639"/>
      <c r="L197" s="639"/>
      <c r="M197" s="639"/>
      <c r="N197" s="639"/>
      <c r="O197" s="639"/>
      <c r="P197" s="639"/>
    </row>
    <row r="198" spans="2:16">
      <c r="B198" s="290" t="s">
        <v>836</v>
      </c>
      <c r="C198" s="646">
        <v>1160610.58</v>
      </c>
      <c r="D198" s="646">
        <v>1160610.58</v>
      </c>
      <c r="E198" s="646"/>
      <c r="F198" s="646"/>
      <c r="G198" s="646"/>
      <c r="I198" s="642"/>
      <c r="J198" s="642"/>
      <c r="K198" s="639"/>
      <c r="L198" s="639"/>
      <c r="M198" s="639"/>
      <c r="N198" s="639"/>
      <c r="O198" s="639"/>
      <c r="P198" s="639"/>
    </row>
    <row r="199" spans="2:16">
      <c r="B199" s="290" t="s">
        <v>837</v>
      </c>
      <c r="C199" s="646">
        <v>975233.99</v>
      </c>
      <c r="D199" s="646">
        <v>975233.99</v>
      </c>
      <c r="E199" s="646"/>
      <c r="F199" s="646"/>
      <c r="G199" s="646"/>
      <c r="I199" s="642"/>
      <c r="J199" s="642"/>
      <c r="K199" s="639"/>
      <c r="L199" s="639"/>
      <c r="M199" s="639"/>
      <c r="N199" s="639"/>
      <c r="O199" s="639"/>
      <c r="P199" s="639"/>
    </row>
    <row r="200" spans="2:16">
      <c r="B200" s="290" t="s">
        <v>838</v>
      </c>
      <c r="C200" s="646">
        <v>23618829.620000001</v>
      </c>
      <c r="D200" s="646"/>
      <c r="E200" s="646"/>
      <c r="F200" s="646">
        <v>23618829.620000001</v>
      </c>
      <c r="G200" s="646"/>
      <c r="I200" s="642"/>
      <c r="J200" s="642"/>
      <c r="K200" s="639"/>
      <c r="L200" s="639"/>
      <c r="M200" s="639"/>
      <c r="N200" s="639"/>
      <c r="O200" s="639"/>
      <c r="P200" s="639"/>
    </row>
    <row r="201" spans="2:16">
      <c r="B201" s="290" t="s">
        <v>839</v>
      </c>
      <c r="C201" s="646">
        <v>22492513.989999998</v>
      </c>
      <c r="D201" s="646"/>
      <c r="E201" s="646"/>
      <c r="F201" s="646">
        <v>22492513.989999998</v>
      </c>
      <c r="G201" s="646"/>
      <c r="I201" s="642"/>
      <c r="J201" s="642"/>
      <c r="K201" s="639"/>
      <c r="L201" s="639"/>
      <c r="M201" s="639"/>
      <c r="N201" s="639"/>
      <c r="O201" s="639"/>
      <c r="P201" s="639"/>
    </row>
    <row r="202" spans="2:16">
      <c r="B202" s="290" t="s">
        <v>840</v>
      </c>
      <c r="C202" s="646">
        <v>3961.4</v>
      </c>
      <c r="D202" s="646">
        <v>3961.4</v>
      </c>
      <c r="E202" s="646"/>
      <c r="F202" s="646"/>
      <c r="G202" s="646"/>
      <c r="I202" s="642"/>
      <c r="J202" s="642"/>
      <c r="K202" s="639"/>
      <c r="L202" s="639"/>
      <c r="M202" s="639"/>
      <c r="N202" s="639"/>
      <c r="O202" s="639"/>
      <c r="P202" s="639"/>
    </row>
    <row r="203" spans="2:16">
      <c r="B203" s="290" t="s">
        <v>841</v>
      </c>
      <c r="C203" s="646">
        <v>2968834.96</v>
      </c>
      <c r="D203" s="646">
        <v>2968834.96</v>
      </c>
      <c r="E203" s="646"/>
      <c r="F203" s="646"/>
      <c r="G203" s="646"/>
      <c r="I203" s="642"/>
      <c r="J203" s="642"/>
      <c r="K203" s="639"/>
      <c r="L203" s="639"/>
      <c r="M203" s="639"/>
      <c r="N203" s="639"/>
      <c r="O203" s="639"/>
      <c r="P203" s="639"/>
    </row>
    <row r="204" spans="2:16">
      <c r="B204" s="290" t="s">
        <v>842</v>
      </c>
      <c r="C204" s="646">
        <v>2914.98</v>
      </c>
      <c r="D204" s="646">
        <v>2914.98</v>
      </c>
      <c r="E204" s="646"/>
      <c r="F204" s="646"/>
      <c r="G204" s="646"/>
      <c r="I204" s="642"/>
      <c r="J204" s="642"/>
      <c r="K204" s="639"/>
      <c r="L204" s="639"/>
      <c r="M204" s="639"/>
      <c r="N204" s="639"/>
      <c r="O204" s="639"/>
      <c r="P204" s="639"/>
    </row>
    <row r="205" spans="2:16">
      <c r="B205" s="290" t="s">
        <v>843</v>
      </c>
      <c r="C205" s="646">
        <v>6042.59</v>
      </c>
      <c r="D205" s="646">
        <v>6042.59</v>
      </c>
      <c r="E205" s="646"/>
      <c r="F205" s="646"/>
      <c r="G205" s="646"/>
      <c r="I205" s="642"/>
      <c r="J205" s="642"/>
      <c r="K205" s="639"/>
      <c r="L205" s="639"/>
      <c r="M205" s="639"/>
      <c r="N205" s="639"/>
      <c r="O205" s="639"/>
      <c r="P205" s="639"/>
    </row>
    <row r="206" spans="2:16">
      <c r="B206" s="290" t="s">
        <v>844</v>
      </c>
      <c r="C206" s="646">
        <v>187464.87</v>
      </c>
      <c r="D206" s="646">
        <v>187464.87</v>
      </c>
      <c r="E206" s="646"/>
      <c r="F206" s="646"/>
      <c r="G206" s="646"/>
      <c r="I206" s="642"/>
      <c r="J206" s="642"/>
      <c r="K206" s="639"/>
      <c r="L206" s="639"/>
      <c r="M206" s="639"/>
      <c r="N206" s="639"/>
      <c r="O206" s="639"/>
      <c r="P206" s="639"/>
    </row>
    <row r="207" spans="2:16">
      <c r="B207" s="290" t="s">
        <v>845</v>
      </c>
      <c r="C207" s="646">
        <v>22.87</v>
      </c>
      <c r="D207" s="646">
        <v>22.87</v>
      </c>
      <c r="E207" s="646"/>
      <c r="F207" s="646"/>
      <c r="G207" s="646"/>
      <c r="I207" s="642"/>
      <c r="J207" s="642"/>
      <c r="K207" s="639"/>
      <c r="L207" s="639"/>
      <c r="M207" s="639"/>
      <c r="N207" s="639"/>
      <c r="O207" s="639"/>
      <c r="P207" s="639"/>
    </row>
    <row r="208" spans="2:16">
      <c r="B208" s="290" t="s">
        <v>846</v>
      </c>
      <c r="C208" s="646">
        <v>25433.63</v>
      </c>
      <c r="D208" s="646">
        <v>25433.63</v>
      </c>
      <c r="E208" s="646"/>
      <c r="F208" s="646"/>
      <c r="G208" s="646"/>
      <c r="I208" s="642"/>
      <c r="J208" s="642"/>
      <c r="K208" s="639"/>
      <c r="L208" s="639"/>
      <c r="M208" s="639"/>
      <c r="N208" s="639"/>
      <c r="O208" s="639"/>
      <c r="P208" s="639"/>
    </row>
    <row r="209" spans="2:16">
      <c r="B209" s="290" t="s">
        <v>847</v>
      </c>
      <c r="C209" s="646">
        <v>1004075.23</v>
      </c>
      <c r="D209" s="646"/>
      <c r="E209" s="646">
        <v>1004075.23</v>
      </c>
      <c r="F209" s="646"/>
      <c r="G209" s="646"/>
      <c r="I209" s="642"/>
      <c r="J209" s="642"/>
      <c r="K209" s="639"/>
      <c r="L209" s="639"/>
      <c r="M209" s="639"/>
      <c r="N209" s="639"/>
      <c r="O209" s="639"/>
      <c r="P209" s="639"/>
    </row>
    <row r="210" spans="2:16">
      <c r="B210" s="290" t="s">
        <v>848</v>
      </c>
      <c r="C210" s="646">
        <v>263324.69</v>
      </c>
      <c r="D210" s="646">
        <v>263324.69</v>
      </c>
      <c r="E210" s="646"/>
      <c r="F210" s="646"/>
      <c r="G210" s="646"/>
      <c r="I210" s="642"/>
      <c r="J210" s="642"/>
      <c r="K210" s="639"/>
      <c r="L210" s="639"/>
      <c r="M210" s="639"/>
      <c r="N210" s="639"/>
      <c r="O210" s="639"/>
      <c r="P210" s="639"/>
    </row>
    <row r="211" spans="2:16">
      <c r="B211" s="290" t="s">
        <v>849</v>
      </c>
      <c r="C211" s="646">
        <v>14619.43</v>
      </c>
      <c r="D211" s="646">
        <v>14619.43</v>
      </c>
      <c r="E211" s="646"/>
      <c r="F211" s="646"/>
      <c r="G211" s="646"/>
      <c r="I211" s="642"/>
      <c r="J211" s="642"/>
      <c r="K211" s="639"/>
      <c r="L211" s="639"/>
      <c r="M211" s="639"/>
      <c r="N211" s="639"/>
      <c r="O211" s="639"/>
      <c r="P211" s="639"/>
    </row>
    <row r="212" spans="2:16">
      <c r="B212" s="290" t="s">
        <v>1087</v>
      </c>
      <c r="C212" s="646">
        <v>1502083.22</v>
      </c>
      <c r="D212" s="646">
        <v>1502083.22</v>
      </c>
      <c r="E212" s="646"/>
      <c r="F212" s="646"/>
      <c r="G212" s="646"/>
      <c r="I212" s="642"/>
      <c r="J212" s="642"/>
      <c r="K212" s="639"/>
      <c r="L212" s="639"/>
      <c r="M212" s="639"/>
      <c r="N212" s="639"/>
      <c r="O212" s="639"/>
      <c r="P212" s="639"/>
    </row>
    <row r="213" spans="2:16">
      <c r="B213" s="290" t="s">
        <v>850</v>
      </c>
      <c r="C213" s="646">
        <v>1473404.39</v>
      </c>
      <c r="D213" s="646">
        <v>1473404.39</v>
      </c>
      <c r="E213" s="646"/>
      <c r="F213" s="646"/>
      <c r="G213" s="646"/>
      <c r="I213" s="642"/>
      <c r="J213" s="642"/>
      <c r="K213" s="639"/>
      <c r="L213" s="639"/>
      <c r="M213" s="639"/>
      <c r="N213" s="639"/>
      <c r="O213" s="639"/>
      <c r="P213" s="639"/>
    </row>
    <row r="214" spans="2:16">
      <c r="B214" s="290" t="s">
        <v>1235</v>
      </c>
      <c r="C214" s="646">
        <v>5000</v>
      </c>
      <c r="D214" s="646"/>
      <c r="E214" s="646"/>
      <c r="F214" s="646">
        <f>+C214</f>
        <v>5000</v>
      </c>
      <c r="G214" s="646"/>
    </row>
    <row r="215" spans="2:16">
      <c r="B215" s="290" t="s">
        <v>1236</v>
      </c>
      <c r="C215" s="646">
        <v>290</v>
      </c>
      <c r="D215" s="646">
        <f>+C215</f>
        <v>290</v>
      </c>
      <c r="E215" s="646"/>
      <c r="F215" s="646"/>
      <c r="G215" s="646"/>
    </row>
    <row r="216" spans="2:16">
      <c r="B216" s="17"/>
      <c r="C216" s="657"/>
      <c r="D216" s="657"/>
      <c r="E216" s="657"/>
      <c r="F216" s="657"/>
      <c r="G216" s="657"/>
    </row>
    <row r="217" spans="2:16">
      <c r="C217" s="311">
        <f>SUM(C187:C216)</f>
        <v>73840741.960000023</v>
      </c>
      <c r="D217" s="311">
        <f>SUM(D187:D216)</f>
        <v>26720323.120000001</v>
      </c>
      <c r="E217" s="311">
        <f>SUM(E187:E216)</f>
        <v>1004075.23</v>
      </c>
      <c r="F217" s="311">
        <f>SUM(F187:F216)</f>
        <v>46116343.609999999</v>
      </c>
      <c r="G217" s="311">
        <f>SUM(G187:G216)</f>
        <v>0</v>
      </c>
    </row>
    <row r="220" spans="2:16">
      <c r="F220" s="706"/>
    </row>
    <row r="221" spans="2:16">
      <c r="B221" s="660" t="s">
        <v>310</v>
      </c>
      <c r="C221" s="661" t="s">
        <v>188</v>
      </c>
      <c r="D221" s="169" t="s">
        <v>311</v>
      </c>
      <c r="E221" s="169" t="s">
        <v>306</v>
      </c>
      <c r="F221" s="864"/>
    </row>
    <row r="222" spans="2:16">
      <c r="B222" s="206" t="s">
        <v>312</v>
      </c>
      <c r="C222" s="672"/>
      <c r="D222" s="673"/>
      <c r="E222" s="674"/>
      <c r="F222" s="675"/>
    </row>
    <row r="223" spans="2:16">
      <c r="B223" s="676" t="s">
        <v>225</v>
      </c>
      <c r="C223" s="677"/>
      <c r="D223" s="675"/>
      <c r="E223" s="678"/>
      <c r="F223" s="675"/>
    </row>
    <row r="224" spans="2:16">
      <c r="B224" s="679"/>
      <c r="C224" s="680"/>
      <c r="D224" s="681"/>
      <c r="E224" s="682"/>
      <c r="F224" s="675"/>
    </row>
    <row r="225" spans="2:6">
      <c r="C225" s="169">
        <f>SUM(C223:C224)</f>
        <v>0</v>
      </c>
      <c r="D225" s="1089"/>
      <c r="E225" s="1090"/>
      <c r="F225" s="867"/>
    </row>
    <row r="226" spans="2:6">
      <c r="F226" s="706"/>
    </row>
    <row r="227" spans="2:6">
      <c r="F227" s="706"/>
    </row>
    <row r="228" spans="2:6" ht="25.5">
      <c r="B228" s="683" t="s">
        <v>313</v>
      </c>
      <c r="C228" s="684" t="s">
        <v>188</v>
      </c>
      <c r="D228" s="169" t="s">
        <v>311</v>
      </c>
      <c r="E228" s="579" t="s">
        <v>306</v>
      </c>
      <c r="F228" s="864"/>
    </row>
    <row r="229" spans="2:6">
      <c r="B229" s="183" t="s">
        <v>714</v>
      </c>
      <c r="C229" s="685"/>
      <c r="D229" s="678"/>
      <c r="E229" s="686"/>
      <c r="F229" s="675"/>
    </row>
    <row r="230" spans="2:6">
      <c r="B230" s="687" t="s">
        <v>715</v>
      </c>
      <c r="C230" s="685">
        <v>0.01</v>
      </c>
      <c r="D230" s="678"/>
      <c r="E230" s="686"/>
      <c r="F230" s="675"/>
    </row>
    <row r="231" spans="2:6">
      <c r="B231" s="183" t="s">
        <v>314</v>
      </c>
      <c r="C231" s="687"/>
      <c r="D231" s="678"/>
      <c r="E231" s="686"/>
      <c r="F231" s="675"/>
    </row>
    <row r="232" spans="2:6">
      <c r="B232" s="687" t="s">
        <v>447</v>
      </c>
      <c r="C232" s="685">
        <v>5000</v>
      </c>
      <c r="D232" s="678"/>
      <c r="E232" s="686"/>
      <c r="F232" s="675"/>
    </row>
    <row r="233" spans="2:6">
      <c r="B233" s="679"/>
      <c r="C233" s="679"/>
      <c r="D233" s="682"/>
      <c r="E233" s="688"/>
      <c r="F233" s="675"/>
    </row>
    <row r="234" spans="2:6">
      <c r="C234" s="649">
        <v>1572.74</v>
      </c>
      <c r="D234" s="1093"/>
      <c r="E234" s="1094"/>
      <c r="F234" s="867"/>
    </row>
    <row r="235" spans="2:6" ht="15">
      <c r="B235" s="503"/>
      <c r="F235" s="706"/>
    </row>
    <row r="236" spans="2:6">
      <c r="F236" s="706"/>
    </row>
    <row r="237" spans="2:6">
      <c r="B237" s="660" t="s">
        <v>315</v>
      </c>
      <c r="C237" s="661" t="s">
        <v>188</v>
      </c>
      <c r="D237" s="169" t="s">
        <v>311</v>
      </c>
      <c r="E237" s="169" t="s">
        <v>306</v>
      </c>
      <c r="F237" s="864"/>
    </row>
    <row r="238" spans="2:6">
      <c r="B238" s="206" t="s">
        <v>316</v>
      </c>
      <c r="C238" s="672"/>
      <c r="D238" s="673"/>
      <c r="E238" s="674"/>
      <c r="F238" s="675"/>
    </row>
    <row r="239" spans="2:6">
      <c r="B239" s="676" t="s">
        <v>225</v>
      </c>
      <c r="C239" s="677"/>
      <c r="D239" s="675"/>
      <c r="E239" s="678"/>
      <c r="F239" s="675"/>
    </row>
    <row r="240" spans="2:6">
      <c r="B240" s="679"/>
      <c r="C240" s="680"/>
      <c r="D240" s="681"/>
      <c r="E240" s="682"/>
      <c r="F240" s="675"/>
    </row>
    <row r="241" spans="2:6">
      <c r="C241" s="169">
        <f>SUM(C239:C240)</f>
        <v>0</v>
      </c>
      <c r="D241" s="1089"/>
      <c r="E241" s="1090"/>
      <c r="F241" s="867"/>
    </row>
    <row r="242" spans="2:6">
      <c r="F242" s="706"/>
    </row>
    <row r="243" spans="2:6">
      <c r="F243" s="706"/>
    </row>
    <row r="244" spans="2:6">
      <c r="B244" s="660" t="s">
        <v>317</v>
      </c>
      <c r="C244" s="661" t="s">
        <v>188</v>
      </c>
      <c r="D244" s="218" t="s">
        <v>311</v>
      </c>
      <c r="E244" s="218" t="s">
        <v>229</v>
      </c>
      <c r="F244" s="864"/>
    </row>
    <row r="245" spans="2:6">
      <c r="B245" s="206" t="s">
        <v>318</v>
      </c>
      <c r="C245" s="171"/>
      <c r="D245" s="171">
        <v>0</v>
      </c>
      <c r="E245" s="171">
        <v>0</v>
      </c>
      <c r="F245" s="865"/>
    </row>
    <row r="246" spans="2:6">
      <c r="B246" s="290" t="s">
        <v>448</v>
      </c>
      <c r="C246" s="310">
        <v>290</v>
      </c>
      <c r="D246" s="173">
        <v>0</v>
      </c>
      <c r="E246" s="173">
        <v>0</v>
      </c>
      <c r="F246" s="865"/>
    </row>
    <row r="247" spans="2:6">
      <c r="B247" s="17"/>
      <c r="C247" s="18"/>
      <c r="D247" s="18">
        <v>0</v>
      </c>
      <c r="E247" s="18">
        <v>0</v>
      </c>
      <c r="F247" s="868"/>
    </row>
    <row r="248" spans="2:6">
      <c r="C248" s="644">
        <f>SUM(C246:C247)</f>
        <v>290</v>
      </c>
      <c r="D248" s="1089"/>
      <c r="E248" s="1090"/>
      <c r="F248" s="867"/>
    </row>
    <row r="249" spans="2:6">
      <c r="F249" s="706"/>
    </row>
    <row r="250" spans="2:6">
      <c r="F250" s="706"/>
    </row>
    <row r="251" spans="2:6">
      <c r="F251" s="706"/>
    </row>
    <row r="252" spans="2:6">
      <c r="B252" s="19" t="s">
        <v>319</v>
      </c>
      <c r="F252" s="706"/>
    </row>
    <row r="253" spans="2:6">
      <c r="B253" s="19"/>
      <c r="F253" s="706"/>
    </row>
    <row r="254" spans="2:6">
      <c r="B254" s="19" t="s">
        <v>320</v>
      </c>
      <c r="F254" s="706"/>
    </row>
    <row r="255" spans="2:6">
      <c r="F255" s="706"/>
    </row>
    <row r="256" spans="2:6">
      <c r="B256" s="689" t="s">
        <v>321</v>
      </c>
      <c r="C256" s="690" t="s">
        <v>188</v>
      </c>
      <c r="D256" s="169" t="s">
        <v>322</v>
      </c>
      <c r="E256" s="169" t="s">
        <v>229</v>
      </c>
      <c r="F256" s="864"/>
    </row>
    <row r="257" spans="2:10">
      <c r="B257" s="170" t="s">
        <v>323</v>
      </c>
      <c r="C257" s="656"/>
      <c r="D257" s="656"/>
      <c r="E257" s="656"/>
      <c r="F257" s="869"/>
      <c r="G257" s="556" t="s">
        <v>815</v>
      </c>
      <c r="J257" s="556" t="str">
        <f>CONCATENATE(H256,G256,I256)</f>
        <v/>
      </c>
    </row>
    <row r="258" spans="2:10">
      <c r="B258" s="290" t="s">
        <v>1088</v>
      </c>
      <c r="C258" s="691">
        <v>56500</v>
      </c>
      <c r="D258" s="645"/>
      <c r="E258" s="645"/>
      <c r="F258" s="869"/>
      <c r="G258" s="556" t="s">
        <v>815</v>
      </c>
    </row>
    <row r="259" spans="2:10">
      <c r="B259" s="290" t="s">
        <v>1089</v>
      </c>
      <c r="C259" s="691">
        <v>35930624</v>
      </c>
      <c r="D259" s="645"/>
      <c r="E259" s="645"/>
      <c r="F259" s="869"/>
      <c r="G259" s="556" t="s">
        <v>815</v>
      </c>
    </row>
    <row r="260" spans="2:10">
      <c r="B260" s="290" t="s">
        <v>1090</v>
      </c>
      <c r="C260" s="691">
        <v>633384</v>
      </c>
      <c r="D260" s="645"/>
      <c r="E260" s="645"/>
      <c r="F260" s="869"/>
      <c r="G260" s="556" t="s">
        <v>815</v>
      </c>
    </row>
    <row r="261" spans="2:10">
      <c r="B261" s="290" t="s">
        <v>1091</v>
      </c>
      <c r="C261" s="691">
        <v>2370</v>
      </c>
      <c r="D261" s="645"/>
      <c r="E261" s="645"/>
      <c r="F261" s="869"/>
      <c r="G261" s="556" t="s">
        <v>815</v>
      </c>
    </row>
    <row r="262" spans="2:10">
      <c r="B262" s="290" t="s">
        <v>1092</v>
      </c>
      <c r="C262" s="691">
        <v>328024</v>
      </c>
      <c r="D262" s="645"/>
      <c r="E262" s="645"/>
      <c r="F262" s="869"/>
      <c r="G262" s="556" t="s">
        <v>815</v>
      </c>
    </row>
    <row r="263" spans="2:10">
      <c r="B263" s="290" t="s">
        <v>1093</v>
      </c>
      <c r="C263" s="691">
        <v>32706</v>
      </c>
      <c r="D263" s="645"/>
      <c r="E263" s="645"/>
      <c r="F263" s="869"/>
      <c r="G263" s="556" t="s">
        <v>815</v>
      </c>
    </row>
    <row r="264" spans="2:10">
      <c r="B264" s="290" t="s">
        <v>1094</v>
      </c>
      <c r="C264" s="691">
        <v>141521</v>
      </c>
      <c r="D264" s="645"/>
      <c r="E264" s="645"/>
      <c r="F264" s="869"/>
      <c r="G264" s="556" t="s">
        <v>815</v>
      </c>
    </row>
    <row r="265" spans="2:10">
      <c r="B265" s="290" t="s">
        <v>1095</v>
      </c>
      <c r="C265" s="691">
        <v>2568476</v>
      </c>
      <c r="D265" s="645"/>
      <c r="E265" s="645"/>
      <c r="F265" s="869"/>
      <c r="G265" s="556" t="s">
        <v>815</v>
      </c>
    </row>
    <row r="266" spans="2:10">
      <c r="B266" s="290" t="s">
        <v>1096</v>
      </c>
      <c r="C266" s="691">
        <v>3020</v>
      </c>
      <c r="D266" s="645"/>
      <c r="E266" s="645"/>
      <c r="F266" s="869"/>
      <c r="G266" s="556" t="s">
        <v>816</v>
      </c>
    </row>
    <row r="267" spans="2:10">
      <c r="B267" s="290" t="s">
        <v>1097</v>
      </c>
      <c r="C267" s="691">
        <v>7245</v>
      </c>
      <c r="D267" s="645"/>
      <c r="E267" s="645"/>
      <c r="F267" s="869"/>
    </row>
    <row r="268" spans="2:10">
      <c r="B268" s="290"/>
      <c r="C268" s="691"/>
      <c r="D268" s="645"/>
      <c r="E268" s="645"/>
      <c r="F268" s="869"/>
    </row>
    <row r="269" spans="2:10">
      <c r="B269" s="290"/>
      <c r="C269" s="691"/>
      <c r="D269" s="645"/>
      <c r="E269" s="645"/>
      <c r="F269" s="869"/>
    </row>
    <row r="270" spans="2:10">
      <c r="B270" s="290"/>
      <c r="C270" s="691"/>
      <c r="D270" s="645"/>
      <c r="E270" s="645"/>
      <c r="F270" s="869"/>
    </row>
    <row r="271" spans="2:10">
      <c r="B271" s="290"/>
      <c r="C271" s="691"/>
      <c r="D271" s="645"/>
      <c r="E271" s="645"/>
      <c r="F271" s="869"/>
    </row>
    <row r="272" spans="2:10" ht="25.5">
      <c r="B272" s="285" t="s">
        <v>324</v>
      </c>
      <c r="C272" s="645"/>
      <c r="D272" s="645"/>
      <c r="E272" s="645"/>
      <c r="F272" s="869"/>
    </row>
    <row r="273" spans="2:6">
      <c r="B273" s="290" t="s">
        <v>709</v>
      </c>
      <c r="C273" s="646">
        <v>483261</v>
      </c>
      <c r="D273" s="645"/>
      <c r="E273" s="645"/>
      <c r="F273" s="869"/>
    </row>
    <row r="274" spans="2:6">
      <c r="B274" s="290" t="s">
        <v>851</v>
      </c>
      <c r="C274" s="646">
        <v>529848.43000000005</v>
      </c>
      <c r="D274" s="645"/>
      <c r="E274" s="645"/>
      <c r="F274" s="869"/>
    </row>
    <row r="275" spans="2:6">
      <c r="B275" s="290" t="s">
        <v>1098</v>
      </c>
      <c r="C275" s="646">
        <v>168815140.02000001</v>
      </c>
      <c r="D275" s="645"/>
      <c r="E275" s="645"/>
      <c r="F275" s="869"/>
    </row>
    <row r="276" spans="2:6">
      <c r="B276" s="290" t="s">
        <v>1099</v>
      </c>
      <c r="C276" s="646">
        <v>4495295.3499999996</v>
      </c>
      <c r="D276" s="645"/>
      <c r="E276" s="645"/>
      <c r="F276" s="869"/>
    </row>
    <row r="277" spans="2:6">
      <c r="B277" s="290" t="s">
        <v>1100</v>
      </c>
      <c r="C277" s="646">
        <v>16870370.91</v>
      </c>
      <c r="D277" s="645"/>
      <c r="E277" s="645"/>
      <c r="F277" s="869"/>
    </row>
    <row r="278" spans="2:6">
      <c r="B278" s="290" t="s">
        <v>1101</v>
      </c>
      <c r="C278" s="646">
        <v>275500.69</v>
      </c>
      <c r="D278" s="645"/>
      <c r="E278" s="645"/>
      <c r="F278" s="869"/>
    </row>
    <row r="279" spans="2:6">
      <c r="B279" s="290"/>
      <c r="C279" s="646"/>
      <c r="D279" s="645"/>
      <c r="E279" s="645"/>
      <c r="F279" s="869"/>
    </row>
    <row r="280" spans="2:6">
      <c r="B280" s="290"/>
      <c r="C280" s="646"/>
      <c r="D280" s="645"/>
      <c r="E280" s="645"/>
      <c r="F280" s="869"/>
    </row>
    <row r="281" spans="2:6">
      <c r="B281" s="17"/>
      <c r="C281" s="648"/>
      <c r="D281" s="648"/>
      <c r="E281" s="648"/>
      <c r="F281" s="647"/>
    </row>
    <row r="282" spans="2:6">
      <c r="C282" s="311">
        <f>SUM(C258:C281)</f>
        <v>231173286.40000001</v>
      </c>
      <c r="D282" s="1089"/>
      <c r="E282" s="1090"/>
      <c r="F282" s="867"/>
    </row>
    <row r="285" spans="2:6">
      <c r="B285" s="689" t="s">
        <v>325</v>
      </c>
      <c r="C285" s="690" t="s">
        <v>188</v>
      </c>
      <c r="D285" s="169" t="s">
        <v>322</v>
      </c>
      <c r="E285" s="169" t="s">
        <v>229</v>
      </c>
      <c r="F285" s="864"/>
    </row>
    <row r="286" spans="2:6" ht="25.5">
      <c r="B286" s="286" t="s">
        <v>326</v>
      </c>
      <c r="C286" s="656"/>
      <c r="D286" s="656"/>
      <c r="E286" s="656"/>
      <c r="F286" s="647"/>
    </row>
    <row r="287" spans="2:6">
      <c r="B287" s="312" t="s">
        <v>1102</v>
      </c>
      <c r="C287" s="646">
        <v>1923695.53</v>
      </c>
      <c r="D287" s="645"/>
      <c r="E287" s="645"/>
      <c r="F287" s="647"/>
    </row>
    <row r="288" spans="2:6">
      <c r="B288" s="312" t="s">
        <v>1103</v>
      </c>
      <c r="C288" s="646">
        <v>2250</v>
      </c>
      <c r="D288" s="645"/>
      <c r="E288" s="645"/>
      <c r="F288" s="647"/>
    </row>
    <row r="289" spans="2:7">
      <c r="B289" s="312" t="s">
        <v>1104</v>
      </c>
      <c r="C289" s="646">
        <v>124773.51</v>
      </c>
      <c r="D289" s="645"/>
      <c r="E289" s="645"/>
      <c r="F289" s="647"/>
    </row>
    <row r="290" spans="2:7">
      <c r="B290" s="312" t="s">
        <v>1105</v>
      </c>
      <c r="C290" s="646">
        <v>77309.36</v>
      </c>
      <c r="D290" s="645"/>
      <c r="E290" s="645"/>
      <c r="F290" s="647"/>
    </row>
    <row r="291" spans="2:7">
      <c r="B291" s="312" t="s">
        <v>1106</v>
      </c>
      <c r="C291" s="646">
        <v>27950.97</v>
      </c>
      <c r="D291" s="645"/>
      <c r="E291" s="645"/>
      <c r="F291" s="647"/>
    </row>
    <row r="292" spans="2:7">
      <c r="B292" s="312" t="s">
        <v>1107</v>
      </c>
      <c r="C292" s="646">
        <v>3000</v>
      </c>
      <c r="D292" s="645"/>
      <c r="E292" s="645"/>
      <c r="F292" s="647"/>
    </row>
    <row r="293" spans="2:7">
      <c r="B293" s="312" t="s">
        <v>1108</v>
      </c>
      <c r="C293" s="646">
        <v>701.8</v>
      </c>
      <c r="D293" s="645"/>
      <c r="E293" s="645"/>
      <c r="F293" s="647"/>
    </row>
    <row r="294" spans="2:7">
      <c r="B294" s="312"/>
      <c r="C294" s="646"/>
      <c r="D294" s="645"/>
      <c r="E294" s="645"/>
      <c r="F294" s="647"/>
    </row>
    <row r="295" spans="2:7">
      <c r="B295" s="17"/>
      <c r="C295" s="648"/>
      <c r="D295" s="648"/>
      <c r="E295" s="648"/>
      <c r="F295" s="647"/>
    </row>
    <row r="296" spans="2:7">
      <c r="C296" s="649">
        <f>SUM(C287:C295)</f>
        <v>2159681.17</v>
      </c>
      <c r="D296" s="1089"/>
      <c r="E296" s="1090"/>
      <c r="F296" s="867"/>
    </row>
    <row r="300" spans="2:7">
      <c r="B300" s="19" t="s">
        <v>4</v>
      </c>
    </row>
    <row r="302" spans="2:7">
      <c r="B302" s="689" t="s">
        <v>327</v>
      </c>
      <c r="C302" s="690" t="s">
        <v>188</v>
      </c>
      <c r="D302" s="169" t="s">
        <v>328</v>
      </c>
      <c r="E302" s="169" t="s">
        <v>329</v>
      </c>
      <c r="F302" s="864"/>
    </row>
    <row r="303" spans="2:7">
      <c r="B303" s="170" t="s">
        <v>330</v>
      </c>
      <c r="C303" s="656"/>
      <c r="D303" s="656"/>
      <c r="E303" s="656">
        <v>0</v>
      </c>
      <c r="F303" s="647"/>
    </row>
    <row r="304" spans="2:7" ht="51">
      <c r="B304" s="313" t="s">
        <v>852</v>
      </c>
      <c r="C304" s="692">
        <v>121285030.06999999</v>
      </c>
      <c r="D304" s="861">
        <v>0.68412943447899266</v>
      </c>
      <c r="E304" s="693" t="s">
        <v>449</v>
      </c>
      <c r="F304" s="694"/>
      <c r="G304" s="556" t="s">
        <v>815</v>
      </c>
    </row>
    <row r="305" spans="2:7">
      <c r="B305" s="313" t="s">
        <v>853</v>
      </c>
      <c r="C305" s="692">
        <v>1638143.62</v>
      </c>
      <c r="D305" s="495">
        <v>9.2402357298271148E-3</v>
      </c>
      <c r="E305" s="693"/>
      <c r="F305" s="694"/>
      <c r="G305" s="556" t="s">
        <v>815</v>
      </c>
    </row>
    <row r="306" spans="2:7">
      <c r="B306" s="313" t="s">
        <v>854</v>
      </c>
      <c r="C306" s="692">
        <v>4262.29</v>
      </c>
      <c r="D306" s="495">
        <v>2.4042192557502872E-5</v>
      </c>
      <c r="E306" s="693"/>
      <c r="F306" s="694"/>
      <c r="G306" s="556" t="s">
        <v>815</v>
      </c>
    </row>
    <row r="307" spans="2:7">
      <c r="B307" s="313" t="s">
        <v>855</v>
      </c>
      <c r="C307" s="692">
        <v>37684.83</v>
      </c>
      <c r="D307" s="495">
        <v>2.1256787768001733E-4</v>
      </c>
      <c r="E307" s="693"/>
      <c r="F307" s="694"/>
      <c r="G307" s="556" t="s">
        <v>815</v>
      </c>
    </row>
    <row r="308" spans="2:7">
      <c r="B308" s="313" t="s">
        <v>856</v>
      </c>
      <c r="C308" s="692">
        <v>888600.77</v>
      </c>
      <c r="D308" s="495">
        <v>5.0123081299220185E-3</v>
      </c>
      <c r="E308" s="693"/>
      <c r="F308" s="694"/>
      <c r="G308" s="556" t="s">
        <v>815</v>
      </c>
    </row>
    <row r="309" spans="2:7">
      <c r="B309" s="313" t="s">
        <v>857</v>
      </c>
      <c r="C309" s="692">
        <v>16013429.609999999</v>
      </c>
      <c r="D309" s="495">
        <v>9.0326551733842159E-2</v>
      </c>
      <c r="E309" s="693"/>
      <c r="F309" s="694"/>
      <c r="G309" s="556" t="s">
        <v>815</v>
      </c>
    </row>
    <row r="310" spans="2:7">
      <c r="B310" s="313" t="s">
        <v>858</v>
      </c>
      <c r="C310" s="692">
        <v>6931976.75</v>
      </c>
      <c r="D310" s="495">
        <v>3.9101027810785505E-2</v>
      </c>
      <c r="E310" s="693"/>
      <c r="F310" s="694"/>
      <c r="G310" s="556" t="s">
        <v>815</v>
      </c>
    </row>
    <row r="311" spans="2:7">
      <c r="B311" s="313" t="s">
        <v>859</v>
      </c>
      <c r="C311" s="692">
        <v>2721278.19</v>
      </c>
      <c r="D311" s="495">
        <v>1.5349845798036475E-2</v>
      </c>
      <c r="E311" s="693"/>
      <c r="F311" s="694"/>
      <c r="G311" s="556" t="s">
        <v>815</v>
      </c>
    </row>
    <row r="312" spans="2:7">
      <c r="B312" s="313" t="s">
        <v>860</v>
      </c>
      <c r="C312" s="692">
        <v>7965789.5899999999</v>
      </c>
      <c r="D312" s="495">
        <v>4.4932430030648278E-2</v>
      </c>
      <c r="E312" s="693"/>
      <c r="F312" s="694"/>
      <c r="G312" s="556" t="s">
        <v>815</v>
      </c>
    </row>
    <row r="313" spans="2:7">
      <c r="B313" s="313" t="s">
        <v>861</v>
      </c>
      <c r="C313" s="692">
        <v>1365775.76</v>
      </c>
      <c r="D313" s="495">
        <v>7.7038971567607618E-3</v>
      </c>
      <c r="E313" s="693"/>
      <c r="F313" s="694"/>
      <c r="G313" s="556" t="s">
        <v>815</v>
      </c>
    </row>
    <row r="314" spans="2:7">
      <c r="B314" s="313" t="s">
        <v>862</v>
      </c>
      <c r="C314" s="692">
        <v>5429098.9800000004</v>
      </c>
      <c r="D314" s="495">
        <v>3.0623782776606576E-2</v>
      </c>
      <c r="E314" s="693"/>
      <c r="F314" s="694"/>
      <c r="G314" s="556" t="s">
        <v>815</v>
      </c>
    </row>
    <row r="315" spans="2:7">
      <c r="B315" s="313" t="s">
        <v>863</v>
      </c>
      <c r="C315" s="692">
        <v>162647.03</v>
      </c>
      <c r="D315" s="495">
        <v>9.1743903257778014E-4</v>
      </c>
      <c r="E315" s="693"/>
      <c r="F315" s="694"/>
      <c r="G315" s="556" t="s">
        <v>815</v>
      </c>
    </row>
    <row r="316" spans="2:7">
      <c r="B316" s="313" t="s">
        <v>864</v>
      </c>
      <c r="C316" s="692">
        <v>8220.34</v>
      </c>
      <c r="D316" s="495">
        <v>4.6368266159304781E-5</v>
      </c>
      <c r="E316" s="693"/>
      <c r="F316" s="694"/>
      <c r="G316" s="556" t="s">
        <v>815</v>
      </c>
    </row>
    <row r="317" spans="2:7">
      <c r="B317" s="313" t="s">
        <v>865</v>
      </c>
      <c r="C317" s="692">
        <v>2649.37</v>
      </c>
      <c r="D317" s="495">
        <v>1.4944235069897022E-5</v>
      </c>
      <c r="E317" s="693"/>
      <c r="F317" s="694"/>
      <c r="G317" s="556" t="s">
        <v>815</v>
      </c>
    </row>
    <row r="318" spans="2:7">
      <c r="B318" s="313" t="s">
        <v>866</v>
      </c>
      <c r="C318" s="692">
        <v>598</v>
      </c>
      <c r="D318" s="495">
        <v>3.373123637618913E-6</v>
      </c>
      <c r="E318" s="693"/>
      <c r="F318" s="694"/>
      <c r="G318" s="556" t="s">
        <v>815</v>
      </c>
    </row>
    <row r="319" spans="2:7">
      <c r="B319" s="313" t="s">
        <v>867</v>
      </c>
      <c r="C319" s="692">
        <v>3154.82</v>
      </c>
      <c r="D319" s="495">
        <v>1.7795314238182108E-5</v>
      </c>
      <c r="E319" s="693"/>
      <c r="F319" s="694"/>
      <c r="G319" s="556" t="s">
        <v>815</v>
      </c>
    </row>
    <row r="320" spans="2:7">
      <c r="B320" s="313" t="s">
        <v>868</v>
      </c>
      <c r="C320" s="692">
        <v>301</v>
      </c>
      <c r="D320" s="495">
        <v>1.6978431687680484E-6</v>
      </c>
      <c r="E320" s="693"/>
      <c r="F320" s="694"/>
      <c r="G320" s="556" t="s">
        <v>815</v>
      </c>
    </row>
    <row r="321" spans="2:7">
      <c r="B321" s="313" t="s">
        <v>869</v>
      </c>
      <c r="C321" s="692">
        <v>742702.24</v>
      </c>
      <c r="D321" s="495">
        <v>4.189341942234975E-3</v>
      </c>
      <c r="E321" s="693"/>
      <c r="F321" s="694"/>
      <c r="G321" s="556" t="s">
        <v>815</v>
      </c>
    </row>
    <row r="322" spans="2:7">
      <c r="B322" s="313" t="s">
        <v>870</v>
      </c>
      <c r="C322" s="692">
        <v>9140.41</v>
      </c>
      <c r="D322" s="495">
        <v>5.1558081987505499E-5</v>
      </c>
      <c r="E322" s="693"/>
      <c r="F322" s="694"/>
      <c r="G322" s="556" t="s">
        <v>815</v>
      </c>
    </row>
    <row r="323" spans="2:7">
      <c r="B323" s="313" t="s">
        <v>871</v>
      </c>
      <c r="C323" s="692">
        <v>580</v>
      </c>
      <c r="D323" s="495">
        <v>3.2715914879915879E-6</v>
      </c>
      <c r="E323" s="693"/>
      <c r="F323" s="694"/>
      <c r="G323" s="556" t="s">
        <v>815</v>
      </c>
    </row>
    <row r="324" spans="2:7">
      <c r="B324" s="313" t="s">
        <v>872</v>
      </c>
      <c r="C324" s="692">
        <v>1980</v>
      </c>
      <c r="D324" s="495">
        <v>1.1168536459005767E-5</v>
      </c>
      <c r="E324" s="693"/>
      <c r="F324" s="694"/>
      <c r="G324" s="556" t="s">
        <v>815</v>
      </c>
    </row>
    <row r="325" spans="2:7">
      <c r="B325" s="313" t="s">
        <v>873</v>
      </c>
      <c r="C325" s="692">
        <v>427.48</v>
      </c>
      <c r="D325" s="495">
        <v>2.4112757401493863E-6</v>
      </c>
      <c r="E325" s="693"/>
      <c r="F325" s="694"/>
      <c r="G325" s="556" t="s">
        <v>815</v>
      </c>
    </row>
    <row r="326" spans="2:7">
      <c r="B326" s="313" t="s">
        <v>874</v>
      </c>
      <c r="C326" s="692">
        <v>2740</v>
      </c>
      <c r="D326" s="495">
        <v>1.5455449443270605E-5</v>
      </c>
      <c r="E326" s="693"/>
      <c r="F326" s="694"/>
      <c r="G326" s="556" t="s">
        <v>815</v>
      </c>
    </row>
    <row r="327" spans="2:7">
      <c r="B327" s="313" t="s">
        <v>875</v>
      </c>
      <c r="C327" s="692">
        <v>16470.87</v>
      </c>
      <c r="D327" s="495">
        <v>9.2906824296234495E-5</v>
      </c>
      <c r="E327" s="693"/>
      <c r="F327" s="694"/>
      <c r="G327" s="556" t="s">
        <v>815</v>
      </c>
    </row>
    <row r="328" spans="2:7">
      <c r="B328" s="313" t="s">
        <v>876</v>
      </c>
      <c r="C328" s="692">
        <v>1584.03</v>
      </c>
      <c r="D328" s="495">
        <v>8.9349983874539912E-6</v>
      </c>
      <c r="E328" s="693"/>
      <c r="F328" s="694"/>
      <c r="G328" s="556" t="s">
        <v>815</v>
      </c>
    </row>
    <row r="329" spans="2:7">
      <c r="B329" s="313" t="s">
        <v>877</v>
      </c>
      <c r="C329" s="692">
        <v>1401.93</v>
      </c>
      <c r="D329" s="495">
        <v>7.90783147372422E-6</v>
      </c>
      <c r="E329" s="693"/>
      <c r="F329" s="694"/>
      <c r="G329" s="556" t="s">
        <v>815</v>
      </c>
    </row>
    <row r="330" spans="2:7">
      <c r="B330" s="313" t="s">
        <v>878</v>
      </c>
      <c r="C330" s="692">
        <v>8765.6299999999992</v>
      </c>
      <c r="D330" s="495">
        <v>4.9444069818765003E-5</v>
      </c>
      <c r="E330" s="693"/>
      <c r="F330" s="694"/>
      <c r="G330" s="556" t="s">
        <v>815</v>
      </c>
    </row>
    <row r="331" spans="2:7">
      <c r="B331" s="313" t="s">
        <v>879</v>
      </c>
      <c r="C331" s="692">
        <v>830.81</v>
      </c>
      <c r="D331" s="495">
        <v>4.6863291795487778E-6</v>
      </c>
      <c r="E331" s="693"/>
      <c r="F331" s="694"/>
      <c r="G331" s="556" t="s">
        <v>815</v>
      </c>
    </row>
    <row r="332" spans="2:7">
      <c r="B332" s="313" t="s">
        <v>880</v>
      </c>
      <c r="C332" s="692">
        <v>360002.42</v>
      </c>
      <c r="D332" s="495">
        <v>2.0306566429799527E-3</v>
      </c>
      <c r="E332" s="693"/>
      <c r="F332" s="694"/>
      <c r="G332" s="556" t="s">
        <v>815</v>
      </c>
    </row>
    <row r="333" spans="2:7">
      <c r="B333" s="313" t="s">
        <v>881</v>
      </c>
      <c r="C333" s="692">
        <v>5297.19</v>
      </c>
      <c r="D333" s="495">
        <v>2.9879727093576136E-5</v>
      </c>
      <c r="E333" s="693"/>
      <c r="F333" s="694"/>
      <c r="G333" s="556" t="s">
        <v>815</v>
      </c>
    </row>
    <row r="334" spans="2:7">
      <c r="B334" s="313" t="s">
        <v>882</v>
      </c>
      <c r="C334" s="692">
        <v>5754.61</v>
      </c>
      <c r="D334" s="495">
        <v>3.2459884642605639E-5</v>
      </c>
      <c r="E334" s="693"/>
      <c r="F334" s="694"/>
      <c r="G334" s="556" t="s">
        <v>815</v>
      </c>
    </row>
    <row r="335" spans="2:7">
      <c r="B335" s="313" t="s">
        <v>883</v>
      </c>
      <c r="C335" s="692">
        <v>5916.98</v>
      </c>
      <c r="D335" s="495">
        <v>3.3375761038993907E-5</v>
      </c>
      <c r="E335" s="693"/>
      <c r="F335" s="694"/>
      <c r="G335" s="556" t="s">
        <v>815</v>
      </c>
    </row>
    <row r="336" spans="2:7">
      <c r="B336" s="313" t="s">
        <v>884</v>
      </c>
      <c r="C336" s="692">
        <v>1867.07</v>
      </c>
      <c r="D336" s="495">
        <v>1.0531535033593886E-5</v>
      </c>
      <c r="E336" s="693"/>
      <c r="F336" s="694"/>
      <c r="G336" s="556" t="s">
        <v>815</v>
      </c>
    </row>
    <row r="337" spans="2:7">
      <c r="B337" s="313" t="s">
        <v>885</v>
      </c>
      <c r="C337" s="692">
        <v>1732</v>
      </c>
      <c r="D337" s="495">
        <v>9.7696490641403971E-6</v>
      </c>
      <c r="E337" s="693"/>
      <c r="F337" s="694"/>
      <c r="G337" s="556" t="s">
        <v>815</v>
      </c>
    </row>
    <row r="338" spans="2:7">
      <c r="B338" s="313" t="s">
        <v>886</v>
      </c>
      <c r="C338" s="692">
        <v>1672.03</v>
      </c>
      <c r="D338" s="495">
        <v>9.4313777856320249E-6</v>
      </c>
      <c r="E338" s="693"/>
      <c r="F338" s="694"/>
      <c r="G338" s="556" t="s">
        <v>815</v>
      </c>
    </row>
    <row r="339" spans="2:7">
      <c r="B339" s="313" t="s">
        <v>887</v>
      </c>
      <c r="C339" s="692">
        <v>426755</v>
      </c>
      <c r="D339" s="495">
        <v>2.407186250789397E-3</v>
      </c>
      <c r="E339" s="693"/>
      <c r="F339" s="694"/>
      <c r="G339" s="556" t="s">
        <v>815</v>
      </c>
    </row>
    <row r="340" spans="2:7">
      <c r="B340" s="313" t="s">
        <v>888</v>
      </c>
      <c r="C340" s="692">
        <v>80563.399999999994</v>
      </c>
      <c r="D340" s="495">
        <v>4.5443195462700254E-4</v>
      </c>
      <c r="E340" s="693"/>
      <c r="F340" s="694"/>
      <c r="G340" s="556" t="s">
        <v>815</v>
      </c>
    </row>
    <row r="341" spans="2:7">
      <c r="B341" s="313" t="s">
        <v>889</v>
      </c>
      <c r="C341" s="692">
        <v>48721.22</v>
      </c>
      <c r="D341" s="495">
        <v>2.7482056661476813E-4</v>
      </c>
      <c r="E341" s="693"/>
      <c r="F341" s="694"/>
      <c r="G341" s="556" t="s">
        <v>815</v>
      </c>
    </row>
    <row r="342" spans="2:7">
      <c r="B342" s="313" t="s">
        <v>890</v>
      </c>
      <c r="C342" s="692">
        <v>97714.29</v>
      </c>
      <c r="D342" s="495">
        <v>5.5117455072265778E-4</v>
      </c>
      <c r="E342" s="693"/>
      <c r="F342" s="694"/>
      <c r="G342" s="556" t="s">
        <v>815</v>
      </c>
    </row>
    <row r="343" spans="2:7">
      <c r="B343" s="313" t="s">
        <v>891</v>
      </c>
      <c r="C343" s="692">
        <v>493319.82</v>
      </c>
      <c r="D343" s="495">
        <v>2.7826567654647282E-3</v>
      </c>
      <c r="E343" s="693"/>
      <c r="F343" s="694"/>
      <c r="G343" s="556" t="s">
        <v>815</v>
      </c>
    </row>
    <row r="344" spans="2:7">
      <c r="B344" s="313" t="s">
        <v>892</v>
      </c>
      <c r="C344" s="692">
        <v>460716.29</v>
      </c>
      <c r="D344" s="495">
        <v>2.5987508495570067E-3</v>
      </c>
      <c r="E344" s="693"/>
      <c r="F344" s="694"/>
      <c r="G344" s="556" t="s">
        <v>815</v>
      </c>
    </row>
    <row r="345" spans="2:7">
      <c r="B345" s="313" t="s">
        <v>893</v>
      </c>
      <c r="C345" s="692">
        <v>31900</v>
      </c>
      <c r="D345" s="495">
        <v>1.7993753183953733E-4</v>
      </c>
      <c r="E345" s="693"/>
      <c r="F345" s="694"/>
      <c r="G345" s="556" t="s">
        <v>815</v>
      </c>
    </row>
    <row r="346" spans="2:7">
      <c r="B346" s="313" t="s">
        <v>894</v>
      </c>
      <c r="C346" s="692">
        <v>531604</v>
      </c>
      <c r="D346" s="495">
        <v>2.9986053816935866E-3</v>
      </c>
      <c r="E346" s="693"/>
      <c r="F346" s="694"/>
      <c r="G346" s="556" t="s">
        <v>815</v>
      </c>
    </row>
    <row r="347" spans="2:7">
      <c r="B347" s="313" t="s">
        <v>895</v>
      </c>
      <c r="C347" s="692">
        <v>2250000</v>
      </c>
      <c r="D347" s="495">
        <v>1.2691518703415644E-2</v>
      </c>
      <c r="E347" s="693"/>
      <c r="F347" s="694"/>
      <c r="G347" s="556" t="s">
        <v>815</v>
      </c>
    </row>
    <row r="348" spans="2:7">
      <c r="B348" s="313" t="s">
        <v>896</v>
      </c>
      <c r="C348" s="692">
        <v>90327.63</v>
      </c>
      <c r="D348" s="495">
        <v>5.0950880248009246E-4</v>
      </c>
      <c r="E348" s="693"/>
      <c r="F348" s="694"/>
      <c r="G348" s="556" t="s">
        <v>815</v>
      </c>
    </row>
    <row r="349" spans="2:7">
      <c r="B349" s="313" t="s">
        <v>897</v>
      </c>
      <c r="C349" s="692">
        <v>2095.66</v>
      </c>
      <c r="D349" s="495">
        <v>1.1820936927111123E-5</v>
      </c>
      <c r="E349" s="693"/>
      <c r="F349" s="694"/>
      <c r="G349" s="556" t="s">
        <v>815</v>
      </c>
    </row>
    <row r="350" spans="2:7">
      <c r="B350" s="313" t="s">
        <v>898</v>
      </c>
      <c r="C350" s="692">
        <v>31048</v>
      </c>
      <c r="D350" s="495">
        <v>1.7513167675717729E-4</v>
      </c>
      <c r="E350" s="693"/>
      <c r="F350" s="694"/>
      <c r="G350" s="556" t="s">
        <v>815</v>
      </c>
    </row>
    <row r="351" spans="2:7">
      <c r="B351" s="313" t="s">
        <v>899</v>
      </c>
      <c r="C351" s="692">
        <v>74611.899999999994</v>
      </c>
      <c r="D351" s="495">
        <v>4.2086147748772337E-4</v>
      </c>
      <c r="E351" s="693"/>
      <c r="F351" s="694"/>
      <c r="G351" s="556" t="s">
        <v>815</v>
      </c>
    </row>
    <row r="352" spans="2:7">
      <c r="B352" s="313" t="s">
        <v>900</v>
      </c>
      <c r="C352" s="692">
        <v>260652</v>
      </c>
      <c r="D352" s="495">
        <v>1.4702532147034197E-3</v>
      </c>
      <c r="E352" s="693"/>
      <c r="F352" s="694"/>
      <c r="G352" s="556" t="s">
        <v>815</v>
      </c>
    </row>
    <row r="353" spans="2:7">
      <c r="B353" s="313" t="s">
        <v>901</v>
      </c>
      <c r="C353" s="692">
        <v>178204.74</v>
      </c>
      <c r="D353" s="495">
        <v>1.0051950181099209E-3</v>
      </c>
      <c r="E353" s="693"/>
      <c r="F353" s="694"/>
      <c r="G353" s="556" t="s">
        <v>815</v>
      </c>
    </row>
    <row r="354" spans="2:7">
      <c r="B354" s="313" t="s">
        <v>902</v>
      </c>
      <c r="C354" s="692">
        <v>807967.09</v>
      </c>
      <c r="D354" s="495">
        <v>4.5574797486574708E-3</v>
      </c>
      <c r="E354" s="693"/>
      <c r="F354" s="694"/>
      <c r="G354" s="556" t="s">
        <v>815</v>
      </c>
    </row>
    <row r="355" spans="2:7">
      <c r="B355" s="313" t="s">
        <v>903</v>
      </c>
      <c r="C355" s="692">
        <v>7360.55</v>
      </c>
      <c r="D355" s="495">
        <v>4.1518470218856004E-5</v>
      </c>
      <c r="E355" s="693"/>
      <c r="F355" s="694"/>
      <c r="G355" s="556" t="s">
        <v>815</v>
      </c>
    </row>
    <row r="356" spans="2:7">
      <c r="B356" s="313" t="s">
        <v>904</v>
      </c>
      <c r="C356" s="692">
        <v>823222.48</v>
      </c>
      <c r="D356" s="495">
        <v>4.6435304453298709E-3</v>
      </c>
      <c r="E356" s="693"/>
      <c r="F356" s="694"/>
      <c r="G356" s="556" t="s">
        <v>815</v>
      </c>
    </row>
    <row r="357" spans="2:7">
      <c r="B357" s="313" t="s">
        <v>905</v>
      </c>
      <c r="C357" s="692">
        <v>11918.4</v>
      </c>
      <c r="D357" s="495">
        <v>6.7227820673239556E-5</v>
      </c>
      <c r="E357" s="693"/>
      <c r="F357" s="694"/>
      <c r="G357" s="556" t="s">
        <v>815</v>
      </c>
    </row>
    <row r="358" spans="2:7">
      <c r="B358" s="313" t="s">
        <v>906</v>
      </c>
      <c r="C358" s="692">
        <v>35282.9</v>
      </c>
      <c r="D358" s="495">
        <v>1.9901937122699726E-4</v>
      </c>
      <c r="E358" s="693"/>
      <c r="F358" s="694"/>
      <c r="G358" s="556" t="s">
        <v>815</v>
      </c>
    </row>
    <row r="359" spans="2:7">
      <c r="B359" s="313" t="s">
        <v>907</v>
      </c>
      <c r="C359" s="692">
        <v>108314.29</v>
      </c>
      <c r="D359" s="495">
        <v>6.1096570550319372E-4</v>
      </c>
      <c r="E359" s="693"/>
      <c r="F359" s="694"/>
      <c r="G359" s="556" t="s">
        <v>815</v>
      </c>
    </row>
    <row r="360" spans="2:7">
      <c r="B360" s="313" t="s">
        <v>908</v>
      </c>
      <c r="C360" s="692">
        <v>72477.350000000006</v>
      </c>
      <c r="D360" s="495">
        <v>4.088211747106675E-4</v>
      </c>
      <c r="E360" s="693"/>
      <c r="F360" s="694"/>
      <c r="G360" s="556" t="s">
        <v>815</v>
      </c>
    </row>
    <row r="361" spans="2:7">
      <c r="B361" s="313" t="s">
        <v>909</v>
      </c>
      <c r="C361" s="692">
        <v>183142.51</v>
      </c>
      <c r="D361" s="495">
        <v>1.0330473738024385E-3</v>
      </c>
      <c r="E361" s="693"/>
      <c r="F361" s="694"/>
      <c r="G361" s="556" t="s">
        <v>815</v>
      </c>
    </row>
    <row r="362" spans="2:7">
      <c r="B362" s="313" t="s">
        <v>910</v>
      </c>
      <c r="C362" s="692">
        <v>12600</v>
      </c>
      <c r="D362" s="495">
        <v>7.1072504739127596E-5</v>
      </c>
      <c r="E362" s="693"/>
      <c r="F362" s="694"/>
      <c r="G362" s="556" t="s">
        <v>815</v>
      </c>
    </row>
    <row r="363" spans="2:7">
      <c r="B363" s="313" t="s">
        <v>911</v>
      </c>
      <c r="C363" s="692">
        <v>4292</v>
      </c>
      <c r="D363" s="495">
        <v>2.4209777011137752E-5</v>
      </c>
      <c r="E363" s="693"/>
      <c r="F363" s="694"/>
      <c r="G363" s="556" t="s">
        <v>815</v>
      </c>
    </row>
    <row r="364" spans="2:7">
      <c r="B364" s="313" t="s">
        <v>912</v>
      </c>
      <c r="C364" s="692">
        <v>27714.720000000001</v>
      </c>
      <c r="D364" s="495">
        <v>1.5632972766219005E-4</v>
      </c>
      <c r="E364" s="693"/>
      <c r="F364" s="694"/>
      <c r="G364" s="556" t="s">
        <v>815</v>
      </c>
    </row>
    <row r="365" spans="2:7">
      <c r="B365" s="313" t="s">
        <v>913</v>
      </c>
      <c r="C365" s="692">
        <v>18611.060000000001</v>
      </c>
      <c r="D365" s="495">
        <v>1.0497894048017368E-4</v>
      </c>
      <c r="E365" s="693"/>
      <c r="F365" s="694"/>
      <c r="G365" s="556" t="s">
        <v>815</v>
      </c>
    </row>
    <row r="366" spans="2:7">
      <c r="B366" s="313" t="s">
        <v>914</v>
      </c>
      <c r="C366" s="692">
        <v>8564.7800000000007</v>
      </c>
      <c r="D366" s="495">
        <v>4.8311140249173439E-5</v>
      </c>
      <c r="E366" s="693"/>
      <c r="F366" s="694"/>
      <c r="G366" s="556" t="s">
        <v>815</v>
      </c>
    </row>
    <row r="367" spans="2:7">
      <c r="B367" s="313" t="s">
        <v>915</v>
      </c>
      <c r="C367" s="692">
        <v>564656</v>
      </c>
      <c r="D367" s="495">
        <v>3.1850409711092725E-3</v>
      </c>
      <c r="E367" s="693"/>
      <c r="F367" s="694"/>
      <c r="G367" s="556" t="s">
        <v>815</v>
      </c>
    </row>
    <row r="368" spans="2:7">
      <c r="B368" s="313" t="s">
        <v>916</v>
      </c>
      <c r="C368" s="692">
        <v>327813.02</v>
      </c>
      <c r="D368" s="495">
        <v>1.8490866998014074E-3</v>
      </c>
      <c r="E368" s="693"/>
      <c r="F368" s="694"/>
      <c r="G368" s="556" t="s">
        <v>815</v>
      </c>
    </row>
    <row r="369" spans="2:8">
      <c r="B369" s="313" t="s">
        <v>917</v>
      </c>
      <c r="C369" s="692">
        <v>319.33</v>
      </c>
      <c r="D369" s="495">
        <v>1.8012367411385409E-6</v>
      </c>
      <c r="E369" s="693"/>
      <c r="F369" s="694"/>
      <c r="G369" s="556" t="s">
        <v>815</v>
      </c>
    </row>
    <row r="370" spans="2:8">
      <c r="B370" s="313" t="s">
        <v>918</v>
      </c>
      <c r="C370" s="692">
        <v>546924.06999999995</v>
      </c>
      <c r="D370" s="495">
        <v>3.0850209172236472E-3</v>
      </c>
      <c r="E370" s="693"/>
      <c r="F370" s="694"/>
      <c r="G370" s="556" t="s">
        <v>815</v>
      </c>
    </row>
    <row r="371" spans="2:8">
      <c r="B371" s="313" t="s">
        <v>919</v>
      </c>
      <c r="C371" s="692">
        <v>2874893.65</v>
      </c>
      <c r="D371" s="495">
        <v>1.6216340679691497E-2</v>
      </c>
      <c r="E371" s="693"/>
      <c r="F371" s="694"/>
      <c r="G371" s="556" t="s">
        <v>815</v>
      </c>
    </row>
    <row r="372" spans="2:8">
      <c r="B372" s="313" t="s">
        <v>920</v>
      </c>
      <c r="C372" s="692">
        <v>15443</v>
      </c>
      <c r="D372" s="495">
        <v>8.7108943705265673E-5</v>
      </c>
      <c r="E372" s="693"/>
      <c r="F372" s="694"/>
      <c r="G372" s="556" t="s">
        <v>815</v>
      </c>
    </row>
    <row r="373" spans="2:8">
      <c r="B373" s="313" t="s">
        <v>921</v>
      </c>
      <c r="C373" s="692">
        <v>29120</v>
      </c>
      <c r="D373" s="495">
        <v>1.6425645539709489E-4</v>
      </c>
      <c r="E373" s="693"/>
      <c r="F373" s="694"/>
      <c r="G373" s="556" t="s">
        <v>815</v>
      </c>
    </row>
    <row r="374" spans="2:8">
      <c r="B374" s="313" t="s">
        <v>1109</v>
      </c>
      <c r="C374" s="692">
        <v>117369.85</v>
      </c>
      <c r="D374" s="495">
        <v>6.6204517621870607E-4</v>
      </c>
      <c r="E374" s="693"/>
      <c r="F374" s="694"/>
      <c r="G374" s="556" t="s">
        <v>815</v>
      </c>
    </row>
    <row r="375" spans="2:8">
      <c r="B375" s="313"/>
      <c r="C375" s="692"/>
      <c r="D375" s="695"/>
      <c r="E375" s="693"/>
      <c r="F375" s="694"/>
      <c r="G375" s="556" t="s">
        <v>815</v>
      </c>
    </row>
    <row r="376" spans="2:8">
      <c r="B376" s="17"/>
      <c r="C376" s="696"/>
      <c r="D376" s="648"/>
      <c r="E376" s="697">
        <v>0</v>
      </c>
      <c r="F376" s="647"/>
    </row>
    <row r="377" spans="2:8">
      <c r="C377" s="311">
        <f>SUM(C304:C376)</f>
        <v>177283747.71999997</v>
      </c>
      <c r="D377" s="698">
        <f>SUM(D304:D376)</f>
        <v>1.0000000000000002</v>
      </c>
      <c r="E377" s="169"/>
      <c r="F377" s="864"/>
    </row>
    <row r="379" spans="2:8">
      <c r="G379" s="253"/>
    </row>
    <row r="381" spans="2:8">
      <c r="B381" s="19" t="s">
        <v>331</v>
      </c>
    </row>
    <row r="383" spans="2:8">
      <c r="B383" s="660" t="s">
        <v>332</v>
      </c>
      <c r="C383" s="661" t="s">
        <v>238</v>
      </c>
      <c r="D383" s="218" t="s">
        <v>239</v>
      </c>
      <c r="E383" s="218" t="s">
        <v>333</v>
      </c>
      <c r="F383" s="218"/>
      <c r="G383" s="699" t="s">
        <v>189</v>
      </c>
      <c r="H383" s="661" t="s">
        <v>311</v>
      </c>
    </row>
    <row r="384" spans="2:8">
      <c r="B384" s="206" t="s">
        <v>334</v>
      </c>
      <c r="C384" s="171"/>
      <c r="D384" s="171"/>
      <c r="E384" s="171">
        <v>0</v>
      </c>
      <c r="F384" s="171"/>
      <c r="G384" s="171">
        <v>0</v>
      </c>
      <c r="H384" s="222">
        <v>0</v>
      </c>
    </row>
    <row r="385" spans="2:8">
      <c r="B385" s="354" t="s">
        <v>922</v>
      </c>
      <c r="C385" s="310">
        <v>553480579.50999999</v>
      </c>
      <c r="D385" s="310">
        <v>554441238.88999999</v>
      </c>
      <c r="E385" s="310">
        <v>960659.38</v>
      </c>
      <c r="F385" s="310"/>
      <c r="G385" s="494" t="s">
        <v>450</v>
      </c>
      <c r="H385" s="350" t="s">
        <v>451</v>
      </c>
    </row>
    <row r="386" spans="2:8">
      <c r="B386" s="354" t="s">
        <v>923</v>
      </c>
      <c r="C386" s="310">
        <v>-10333911.67</v>
      </c>
      <c r="D386" s="310">
        <v>-10333911.67</v>
      </c>
      <c r="E386" s="310">
        <v>0</v>
      </c>
      <c r="F386" s="310"/>
      <c r="G386" s="494" t="s">
        <v>452</v>
      </c>
      <c r="H386" s="494" t="s">
        <v>452</v>
      </c>
    </row>
    <row r="387" spans="2:8">
      <c r="B387" s="354" t="s">
        <v>924</v>
      </c>
      <c r="C387" s="310">
        <v>56775405</v>
      </c>
      <c r="D387" s="310">
        <v>56775405</v>
      </c>
      <c r="E387" s="310">
        <v>0</v>
      </c>
      <c r="F387" s="310"/>
      <c r="G387" s="494" t="s">
        <v>450</v>
      </c>
      <c r="H387" s="350" t="s">
        <v>451</v>
      </c>
    </row>
    <row r="388" spans="2:8">
      <c r="B388" s="354" t="s">
        <v>925</v>
      </c>
      <c r="C388" s="310">
        <v>2886339.19</v>
      </c>
      <c r="D388" s="310">
        <v>2886339.19</v>
      </c>
      <c r="E388" s="310">
        <v>0</v>
      </c>
      <c r="F388" s="310"/>
      <c r="G388" s="494" t="s">
        <v>450</v>
      </c>
      <c r="H388" s="350" t="s">
        <v>453</v>
      </c>
    </row>
    <row r="389" spans="2:8">
      <c r="B389" s="354" t="s">
        <v>926</v>
      </c>
      <c r="C389" s="310">
        <v>6490291.9699999997</v>
      </c>
      <c r="D389" s="310">
        <v>6490291.9699999997</v>
      </c>
      <c r="E389" s="310">
        <v>0</v>
      </c>
      <c r="F389" s="310"/>
      <c r="G389" s="494" t="s">
        <v>450</v>
      </c>
      <c r="H389" s="494" t="s">
        <v>725</v>
      </c>
    </row>
    <row r="390" spans="2:8">
      <c r="B390" s="354" t="s">
        <v>1110</v>
      </c>
      <c r="C390" s="310">
        <v>0</v>
      </c>
      <c r="D390" s="310">
        <v>92691.08</v>
      </c>
      <c r="E390" s="310">
        <v>92691.08</v>
      </c>
      <c r="F390" s="310"/>
      <c r="G390" s="494" t="s">
        <v>450</v>
      </c>
      <c r="H390" s="350" t="s">
        <v>454</v>
      </c>
    </row>
    <row r="391" spans="2:8">
      <c r="B391" s="354" t="s">
        <v>1111</v>
      </c>
      <c r="C391" s="310">
        <v>0</v>
      </c>
      <c r="D391" s="310">
        <v>887241.56</v>
      </c>
      <c r="E391" s="310">
        <v>887241.56</v>
      </c>
      <c r="F391" s="310"/>
      <c r="G391" s="494" t="s">
        <v>450</v>
      </c>
      <c r="H391" s="350" t="s">
        <v>454</v>
      </c>
    </row>
    <row r="392" spans="2:8">
      <c r="B392" s="354" t="s">
        <v>927</v>
      </c>
      <c r="C392" s="310">
        <v>25012058.359999999</v>
      </c>
      <c r="D392" s="310">
        <v>0</v>
      </c>
      <c r="E392" s="310">
        <v>-25012058.359999999</v>
      </c>
      <c r="F392" s="310"/>
      <c r="G392" s="494" t="s">
        <v>450</v>
      </c>
      <c r="H392" s="350" t="s">
        <v>455</v>
      </c>
    </row>
    <row r="393" spans="2:8">
      <c r="B393" s="354" t="s">
        <v>928</v>
      </c>
      <c r="C393" s="310">
        <v>7874323.75</v>
      </c>
      <c r="D393" s="310">
        <v>0</v>
      </c>
      <c r="E393" s="310">
        <v>-7874323.75</v>
      </c>
      <c r="F393" s="310"/>
      <c r="G393" s="494" t="s">
        <v>450</v>
      </c>
      <c r="H393" s="350" t="s">
        <v>455</v>
      </c>
    </row>
    <row r="394" spans="2:8">
      <c r="B394" s="354" t="s">
        <v>929</v>
      </c>
      <c r="C394" s="310">
        <v>687711.73</v>
      </c>
      <c r="D394" s="310">
        <v>0</v>
      </c>
      <c r="E394" s="310">
        <v>-687711.73</v>
      </c>
      <c r="F394" s="310"/>
      <c r="G394" s="494" t="s">
        <v>450</v>
      </c>
      <c r="H394" s="350" t="s">
        <v>455</v>
      </c>
    </row>
    <row r="395" spans="2:8">
      <c r="B395" s="354" t="s">
        <v>930</v>
      </c>
      <c r="C395" s="310">
        <v>53167.42</v>
      </c>
      <c r="D395" s="310">
        <v>0</v>
      </c>
      <c r="E395" s="310">
        <v>-53167.42</v>
      </c>
      <c r="F395" s="310"/>
      <c r="G395" s="494" t="s">
        <v>450</v>
      </c>
      <c r="H395" s="350" t="s">
        <v>455</v>
      </c>
    </row>
    <row r="396" spans="2:8">
      <c r="B396" s="354" t="s">
        <v>931</v>
      </c>
      <c r="C396" s="310">
        <v>7140435.4900000002</v>
      </c>
      <c r="D396" s="310">
        <v>582520.89</v>
      </c>
      <c r="E396" s="310">
        <v>-6557914.5999999996</v>
      </c>
      <c r="F396" s="310"/>
      <c r="G396" s="494" t="s">
        <v>450</v>
      </c>
      <c r="H396" s="350" t="s">
        <v>455</v>
      </c>
    </row>
    <row r="397" spans="2:8">
      <c r="B397" s="354" t="s">
        <v>932</v>
      </c>
      <c r="C397" s="310">
        <v>2536386.35</v>
      </c>
      <c r="D397" s="310">
        <v>0</v>
      </c>
      <c r="E397" s="310">
        <v>-2536386.35</v>
      </c>
      <c r="F397" s="310"/>
      <c r="G397" s="494" t="s">
        <v>450</v>
      </c>
      <c r="H397" s="350" t="s">
        <v>455</v>
      </c>
    </row>
    <row r="398" spans="2:8">
      <c r="B398" s="354" t="s">
        <v>933</v>
      </c>
      <c r="C398" s="310">
        <v>3794846.98</v>
      </c>
      <c r="D398" s="310">
        <v>582520.9</v>
      </c>
      <c r="E398" s="310">
        <v>-3212326.08</v>
      </c>
      <c r="F398" s="310"/>
      <c r="G398" s="494" t="s">
        <v>450</v>
      </c>
      <c r="H398" s="350" t="s">
        <v>455</v>
      </c>
    </row>
    <row r="399" spans="2:8">
      <c r="B399" s="354" t="s">
        <v>1112</v>
      </c>
      <c r="C399" s="310">
        <v>0</v>
      </c>
      <c r="D399" s="310">
        <v>463062.97</v>
      </c>
      <c r="E399" s="310">
        <v>463062.97</v>
      </c>
      <c r="F399" s="310"/>
      <c r="G399" s="494" t="s">
        <v>450</v>
      </c>
      <c r="H399" s="350" t="s">
        <v>454</v>
      </c>
    </row>
    <row r="400" spans="2:8">
      <c r="B400" s="354" t="s">
        <v>934</v>
      </c>
      <c r="C400" s="310">
        <v>4992986.99</v>
      </c>
      <c r="D400" s="310">
        <v>4992986.99</v>
      </c>
      <c r="E400" s="310">
        <v>0</v>
      </c>
      <c r="F400" s="310"/>
      <c r="G400" s="494" t="s">
        <v>450</v>
      </c>
      <c r="H400" s="350" t="s">
        <v>455</v>
      </c>
    </row>
    <row r="401" spans="2:8">
      <c r="B401" s="354" t="s">
        <v>935</v>
      </c>
      <c r="C401" s="310">
        <v>3964997.1</v>
      </c>
      <c r="D401" s="310">
        <v>4652708.83</v>
      </c>
      <c r="E401" s="310">
        <v>687711.73</v>
      </c>
      <c r="F401" s="310"/>
      <c r="G401" s="494" t="s">
        <v>450</v>
      </c>
      <c r="H401" s="350" t="s">
        <v>455</v>
      </c>
    </row>
    <row r="402" spans="2:8">
      <c r="B402" s="354" t="s">
        <v>936</v>
      </c>
      <c r="C402" s="310">
        <v>4769580.1399999997</v>
      </c>
      <c r="D402" s="310">
        <v>4822747.5599999996</v>
      </c>
      <c r="E402" s="310">
        <v>53167.42</v>
      </c>
      <c r="F402" s="310"/>
      <c r="G402" s="494" t="s">
        <v>450</v>
      </c>
      <c r="H402" s="350" t="s">
        <v>454</v>
      </c>
    </row>
    <row r="403" spans="2:8">
      <c r="B403" s="354" t="s">
        <v>937</v>
      </c>
      <c r="C403" s="310">
        <v>22821054.43</v>
      </c>
      <c r="D403" s="310">
        <v>29961489.920000002</v>
      </c>
      <c r="E403" s="310">
        <v>7140435.4900000002</v>
      </c>
      <c r="F403" s="310"/>
      <c r="G403" s="494" t="s">
        <v>450</v>
      </c>
      <c r="H403" s="350" t="s">
        <v>454</v>
      </c>
    </row>
    <row r="404" spans="2:8">
      <c r="B404" s="354" t="s">
        <v>938</v>
      </c>
      <c r="C404" s="310">
        <v>40374963.630000003</v>
      </c>
      <c r="D404" s="310">
        <v>65387021.990000002</v>
      </c>
      <c r="E404" s="310">
        <v>25012058.359999999</v>
      </c>
      <c r="F404" s="310"/>
      <c r="G404" s="494" t="s">
        <v>450</v>
      </c>
      <c r="H404" s="350" t="s">
        <v>454</v>
      </c>
    </row>
    <row r="405" spans="2:8">
      <c r="B405" s="354" t="s">
        <v>939</v>
      </c>
      <c r="C405" s="310">
        <v>106855985.56999999</v>
      </c>
      <c r="D405" s="310">
        <v>114730309.31999999</v>
      </c>
      <c r="E405" s="310">
        <v>7874323.75</v>
      </c>
      <c r="F405" s="310"/>
      <c r="G405" s="494" t="s">
        <v>450</v>
      </c>
      <c r="H405" s="350" t="s">
        <v>454</v>
      </c>
    </row>
    <row r="406" spans="2:8">
      <c r="B406" s="354" t="s">
        <v>940</v>
      </c>
      <c r="C406" s="310">
        <v>98745140.799999997</v>
      </c>
      <c r="D406" s="310">
        <v>101281527.15000001</v>
      </c>
      <c r="E406" s="310">
        <v>2536386.35</v>
      </c>
      <c r="F406" s="310"/>
      <c r="G406" s="494" t="s">
        <v>450</v>
      </c>
      <c r="H406" s="350" t="s">
        <v>454</v>
      </c>
    </row>
    <row r="407" spans="2:8">
      <c r="B407" s="354" t="s">
        <v>941</v>
      </c>
      <c r="C407" s="310">
        <v>198940278.13</v>
      </c>
      <c r="D407" s="310">
        <v>202735125.11000001</v>
      </c>
      <c r="E407" s="310">
        <v>3794846.98</v>
      </c>
      <c r="F407" s="310"/>
      <c r="G407" s="494" t="s">
        <v>450</v>
      </c>
      <c r="H407" s="350" t="s">
        <v>454</v>
      </c>
    </row>
    <row r="408" spans="2:8">
      <c r="B408" s="343" t="s">
        <v>942</v>
      </c>
      <c r="C408" s="310">
        <v>14472887.1</v>
      </c>
      <c r="D408" s="310">
        <v>14472887.1</v>
      </c>
      <c r="E408" s="310">
        <v>0</v>
      </c>
      <c r="F408" s="310"/>
      <c r="G408" s="494" t="s">
        <v>450</v>
      </c>
      <c r="H408" s="350" t="s">
        <v>456</v>
      </c>
    </row>
    <row r="409" spans="2:8">
      <c r="C409" s="311">
        <f>SUM(C385:C408)</f>
        <v>1152335507.9699998</v>
      </c>
      <c r="D409" s="311">
        <f>SUM(D385:D408)</f>
        <v>1155904204.75</v>
      </c>
      <c r="E409" s="719">
        <v>1155904204.75</v>
      </c>
      <c r="F409" s="720"/>
      <c r="G409" s="720"/>
      <c r="H409" s="365"/>
    </row>
    <row r="410" spans="2:8">
      <c r="B410" s="223"/>
      <c r="C410" s="223"/>
      <c r="D410" s="223"/>
      <c r="E410" s="223"/>
      <c r="F410" s="223"/>
      <c r="G410" s="223"/>
    </row>
    <row r="411" spans="2:8">
      <c r="B411" s="689" t="s">
        <v>335</v>
      </c>
      <c r="C411" s="690" t="s">
        <v>238</v>
      </c>
      <c r="D411" s="169" t="s">
        <v>239</v>
      </c>
      <c r="E411" s="169" t="s">
        <v>333</v>
      </c>
      <c r="F411" s="169"/>
      <c r="G411" s="700" t="s">
        <v>311</v>
      </c>
    </row>
    <row r="412" spans="2:8">
      <c r="B412" s="206" t="s">
        <v>336</v>
      </c>
      <c r="C412" s="171"/>
      <c r="D412" s="171"/>
      <c r="E412" s="171"/>
      <c r="F412" s="171"/>
      <c r="G412" s="171"/>
    </row>
    <row r="413" spans="2:8">
      <c r="B413" s="290" t="s">
        <v>943</v>
      </c>
      <c r="C413" s="310">
        <v>-32791306.879999999</v>
      </c>
      <c r="D413" s="310">
        <v>0</v>
      </c>
      <c r="E413" s="310">
        <f>+C413-D413</f>
        <v>-32791306.879999999</v>
      </c>
      <c r="F413" s="310"/>
      <c r="G413" s="310"/>
      <c r="H413" s="556" t="s">
        <v>815</v>
      </c>
    </row>
    <row r="414" spans="2:8">
      <c r="B414" s="290" t="s">
        <v>944</v>
      </c>
      <c r="C414" s="310">
        <v>-14793140.220000001</v>
      </c>
      <c r="D414" s="310">
        <v>-14793140.220000001</v>
      </c>
      <c r="E414" s="310">
        <f t="shared" ref="E414:E434" si="1">+C414-D414</f>
        <v>0</v>
      </c>
      <c r="F414" s="310"/>
      <c r="G414" s="310"/>
      <c r="H414" s="556" t="s">
        <v>815</v>
      </c>
    </row>
    <row r="415" spans="2:8">
      <c r="B415" s="290" t="s">
        <v>945</v>
      </c>
      <c r="C415" s="310">
        <v>-30328524.949999999</v>
      </c>
      <c r="D415" s="310">
        <v>-30328524.949999999</v>
      </c>
      <c r="E415" s="310">
        <f t="shared" si="1"/>
        <v>0</v>
      </c>
      <c r="F415" s="310"/>
      <c r="G415" s="310"/>
      <c r="H415" s="556" t="s">
        <v>815</v>
      </c>
    </row>
    <row r="416" spans="2:8">
      <c r="B416" s="290" t="s">
        <v>946</v>
      </c>
      <c r="C416" s="310">
        <v>-16186674.039999999</v>
      </c>
      <c r="D416" s="310">
        <v>-16186674.039999999</v>
      </c>
      <c r="E416" s="310">
        <f t="shared" si="1"/>
        <v>0</v>
      </c>
      <c r="F416" s="310"/>
      <c r="G416" s="310"/>
      <c r="H416" s="556" t="s">
        <v>815</v>
      </c>
    </row>
    <row r="417" spans="2:8">
      <c r="B417" s="290" t="s">
        <v>947</v>
      </c>
      <c r="C417" s="310">
        <v>-35240427.109999999</v>
      </c>
      <c r="D417" s="310">
        <v>-35240427.109999999</v>
      </c>
      <c r="E417" s="310">
        <f t="shared" si="1"/>
        <v>0</v>
      </c>
      <c r="F417" s="310"/>
      <c r="G417" s="310"/>
      <c r="H417" s="556" t="s">
        <v>815</v>
      </c>
    </row>
    <row r="418" spans="2:8">
      <c r="B418" s="290" t="s">
        <v>948</v>
      </c>
      <c r="C418" s="310">
        <v>-52619365.490000002</v>
      </c>
      <c r="D418" s="310">
        <v>-52619365.490000002</v>
      </c>
      <c r="E418" s="310">
        <f t="shared" si="1"/>
        <v>0</v>
      </c>
      <c r="F418" s="310"/>
      <c r="G418" s="310"/>
      <c r="H418" s="556" t="s">
        <v>815</v>
      </c>
    </row>
    <row r="419" spans="2:8">
      <c r="B419" s="290" t="s">
        <v>949</v>
      </c>
      <c r="C419" s="310">
        <v>-1929210.99</v>
      </c>
      <c r="D419" s="310">
        <v>-1929210.99</v>
      </c>
      <c r="E419" s="310">
        <f t="shared" si="1"/>
        <v>0</v>
      </c>
      <c r="F419" s="310"/>
      <c r="G419" s="310"/>
      <c r="H419" s="556" t="s">
        <v>815</v>
      </c>
    </row>
    <row r="420" spans="2:8">
      <c r="B420" s="290" t="s">
        <v>950</v>
      </c>
      <c r="C420" s="310">
        <v>-32634956.16</v>
      </c>
      <c r="D420" s="310">
        <v>-32634956.16</v>
      </c>
      <c r="E420" s="310">
        <f t="shared" si="1"/>
        <v>0</v>
      </c>
      <c r="F420" s="310"/>
      <c r="G420" s="310"/>
      <c r="H420" s="556" t="s">
        <v>815</v>
      </c>
    </row>
    <row r="421" spans="2:8">
      <c r="B421" s="290" t="s">
        <v>951</v>
      </c>
      <c r="C421" s="310">
        <v>-28499853.82</v>
      </c>
      <c r="D421" s="310">
        <v>-28499853.82</v>
      </c>
      <c r="E421" s="310">
        <f t="shared" si="1"/>
        <v>0</v>
      </c>
      <c r="F421" s="310"/>
      <c r="G421" s="310"/>
      <c r="H421" s="556" t="s">
        <v>815</v>
      </c>
    </row>
    <row r="422" spans="2:8">
      <c r="B422" s="290" t="s">
        <v>952</v>
      </c>
      <c r="C422" s="310">
        <v>-39373439.829999998</v>
      </c>
      <c r="D422" s="310">
        <v>-39373439.829999998</v>
      </c>
      <c r="E422" s="310">
        <f t="shared" si="1"/>
        <v>0</v>
      </c>
      <c r="F422" s="310"/>
      <c r="G422" s="310"/>
      <c r="H422" s="556" t="s">
        <v>815</v>
      </c>
    </row>
    <row r="423" spans="2:8">
      <c r="B423" s="290" t="s">
        <v>953</v>
      </c>
      <c r="C423" s="310">
        <v>-31839080.510000002</v>
      </c>
      <c r="D423" s="310">
        <v>-31839080.510000002</v>
      </c>
      <c r="E423" s="310">
        <f t="shared" si="1"/>
        <v>0</v>
      </c>
      <c r="F423" s="310"/>
      <c r="G423" s="310"/>
      <c r="H423" s="556" t="s">
        <v>815</v>
      </c>
    </row>
    <row r="424" spans="2:8">
      <c r="B424" s="290" t="s">
        <v>954</v>
      </c>
      <c r="C424" s="310">
        <v>-36539678.649999999</v>
      </c>
      <c r="D424" s="310">
        <v>-36539678.649999999</v>
      </c>
      <c r="E424" s="310">
        <f t="shared" si="1"/>
        <v>0</v>
      </c>
      <c r="F424" s="310"/>
      <c r="G424" s="310"/>
      <c r="H424" s="556" t="s">
        <v>815</v>
      </c>
    </row>
    <row r="425" spans="2:8">
      <c r="B425" s="290" t="s">
        <v>955</v>
      </c>
      <c r="C425" s="310">
        <v>-34963846.039999999</v>
      </c>
      <c r="D425" s="310">
        <v>-34963846.039999999</v>
      </c>
      <c r="E425" s="310">
        <f t="shared" si="1"/>
        <v>0</v>
      </c>
      <c r="F425" s="310"/>
      <c r="G425" s="310"/>
      <c r="H425" s="556" t="s">
        <v>815</v>
      </c>
    </row>
    <row r="426" spans="2:8">
      <c r="B426" s="290" t="s">
        <v>956</v>
      </c>
      <c r="C426" s="310">
        <v>-50182058.170000002</v>
      </c>
      <c r="D426" s="310">
        <v>-50182058.170000002</v>
      </c>
      <c r="E426" s="310">
        <f t="shared" si="1"/>
        <v>0</v>
      </c>
      <c r="F426" s="310"/>
      <c r="G426" s="310"/>
      <c r="H426" s="556" t="s">
        <v>815</v>
      </c>
    </row>
    <row r="427" spans="2:8">
      <c r="B427" s="290" t="s">
        <v>1113</v>
      </c>
      <c r="C427" s="310">
        <v>0</v>
      </c>
      <c r="D427" s="310">
        <v>-39266864.390000001</v>
      </c>
      <c r="E427" s="310">
        <f t="shared" si="1"/>
        <v>39266864.390000001</v>
      </c>
      <c r="F427" s="310"/>
      <c r="G427" s="310"/>
      <c r="H427" s="556" t="s">
        <v>815</v>
      </c>
    </row>
    <row r="428" spans="2:8">
      <c r="B428" s="290" t="s">
        <v>957</v>
      </c>
      <c r="C428" s="310">
        <v>135535121.93000001</v>
      </c>
      <c r="D428" s="310">
        <v>141741624.90000001</v>
      </c>
      <c r="E428" s="310">
        <f t="shared" si="1"/>
        <v>-6206502.9699999988</v>
      </c>
      <c r="F428" s="310"/>
      <c r="G428" s="310"/>
      <c r="H428" s="556" t="s">
        <v>815</v>
      </c>
    </row>
    <row r="429" spans="2:8">
      <c r="B429" s="290" t="s">
        <v>958</v>
      </c>
      <c r="C429" s="310">
        <v>79774399.170000002</v>
      </c>
      <c r="D429" s="310">
        <v>87956994.939999998</v>
      </c>
      <c r="E429" s="310">
        <f t="shared" si="1"/>
        <v>-8182595.7699999958</v>
      </c>
      <c r="F429" s="310"/>
      <c r="G429" s="310"/>
      <c r="H429" s="556" t="s">
        <v>815</v>
      </c>
    </row>
    <row r="430" spans="2:8">
      <c r="B430" s="290" t="s">
        <v>959</v>
      </c>
      <c r="C430" s="310">
        <v>157195390.68000001</v>
      </c>
      <c r="D430" s="310">
        <v>157195390.68000001</v>
      </c>
      <c r="E430" s="310">
        <f t="shared" si="1"/>
        <v>0</v>
      </c>
      <c r="F430" s="310"/>
      <c r="G430" s="310"/>
      <c r="H430" s="556" t="s">
        <v>815</v>
      </c>
    </row>
    <row r="431" spans="2:8">
      <c r="B431" s="290" t="s">
        <v>960</v>
      </c>
      <c r="C431" s="310">
        <v>1254518.8999999999</v>
      </c>
      <c r="D431" s="310">
        <v>1254518.8999999999</v>
      </c>
      <c r="E431" s="310">
        <f t="shared" si="1"/>
        <v>0</v>
      </c>
      <c r="F431" s="310"/>
      <c r="G431" s="310"/>
      <c r="H431" s="556" t="s">
        <v>815</v>
      </c>
    </row>
    <row r="432" spans="2:8">
      <c r="B432" s="290" t="s">
        <v>961</v>
      </c>
      <c r="C432" s="310">
        <v>1827826.45</v>
      </c>
      <c r="D432" s="310">
        <v>1827826.45</v>
      </c>
      <c r="E432" s="310">
        <f t="shared" si="1"/>
        <v>0</v>
      </c>
      <c r="F432" s="310"/>
      <c r="G432" s="310"/>
      <c r="H432" s="556" t="s">
        <v>815</v>
      </c>
    </row>
    <row r="433" spans="2:8">
      <c r="B433" s="290" t="s">
        <v>962</v>
      </c>
      <c r="C433" s="310">
        <v>23563349.399999999</v>
      </c>
      <c r="D433" s="310">
        <v>15397338.279999999</v>
      </c>
      <c r="E433" s="310">
        <f t="shared" si="1"/>
        <v>8166011.1199999992</v>
      </c>
      <c r="F433" s="310"/>
      <c r="G433" s="310"/>
      <c r="H433" s="556" t="s">
        <v>815</v>
      </c>
    </row>
    <row r="434" spans="2:8">
      <c r="B434" s="290" t="s">
        <v>963</v>
      </c>
      <c r="C434" s="310">
        <v>16584.650000000001</v>
      </c>
      <c r="D434" s="310">
        <v>0</v>
      </c>
      <c r="E434" s="310">
        <f t="shared" si="1"/>
        <v>16584.650000000001</v>
      </c>
      <c r="F434" s="310"/>
      <c r="G434" s="310"/>
      <c r="H434" s="556" t="s">
        <v>815</v>
      </c>
    </row>
    <row r="435" spans="2:8">
      <c r="B435" s="290" t="s">
        <v>964</v>
      </c>
      <c r="C435" s="316">
        <v>0</v>
      </c>
      <c r="D435" s="316"/>
      <c r="E435" s="316"/>
      <c r="F435" s="316"/>
      <c r="G435" s="316"/>
    </row>
    <row r="436" spans="2:8">
      <c r="C436" s="311">
        <f>SUM(C413:C435)</f>
        <v>-38754371.679999985</v>
      </c>
      <c r="D436" s="311">
        <f>SUM(D413:D435)</f>
        <v>-39023426.220000021</v>
      </c>
      <c r="E436" s="311">
        <f>SUM(E413:E435)</f>
        <v>269054.54000000621</v>
      </c>
      <c r="F436" s="580"/>
      <c r="G436" s="365"/>
    </row>
    <row r="439" spans="2:8">
      <c r="B439" s="19" t="s">
        <v>337</v>
      </c>
    </row>
    <row r="441" spans="2:8">
      <c r="B441" s="689" t="s">
        <v>338</v>
      </c>
      <c r="C441" s="690" t="s">
        <v>238</v>
      </c>
      <c r="D441" s="169" t="s">
        <v>239</v>
      </c>
      <c r="E441" s="169" t="s">
        <v>240</v>
      </c>
      <c r="F441" s="864"/>
    </row>
    <row r="442" spans="2:8">
      <c r="B442" s="206" t="s">
        <v>339</v>
      </c>
      <c r="C442" s="171"/>
      <c r="D442" s="171"/>
      <c r="E442" s="171"/>
      <c r="F442" s="181"/>
    </row>
    <row r="443" spans="2:8">
      <c r="B443" s="354" t="s">
        <v>965</v>
      </c>
      <c r="C443" s="173">
        <v>493243.6</v>
      </c>
      <c r="D443" s="173">
        <v>316049.84000000003</v>
      </c>
      <c r="E443" s="173">
        <v>-177193.76</v>
      </c>
      <c r="F443" s="181"/>
    </row>
    <row r="444" spans="2:8">
      <c r="B444" s="354" t="s">
        <v>966</v>
      </c>
      <c r="C444" s="173">
        <v>15364332.83</v>
      </c>
      <c r="D444" s="173">
        <v>15192559.369999999</v>
      </c>
      <c r="E444" s="173">
        <v>-171773.46</v>
      </c>
      <c r="F444" s="181"/>
    </row>
    <row r="445" spans="2:8">
      <c r="B445" s="354" t="s">
        <v>967</v>
      </c>
      <c r="C445" s="173">
        <v>1859193.28</v>
      </c>
      <c r="D445" s="173">
        <v>508108.66</v>
      </c>
      <c r="E445" s="173">
        <v>-1351084.62</v>
      </c>
      <c r="F445" s="181"/>
    </row>
    <row r="446" spans="2:8">
      <c r="B446" s="354" t="s">
        <v>968</v>
      </c>
      <c r="C446" s="173">
        <v>7724234.3200000003</v>
      </c>
      <c r="D446" s="173">
        <v>23677849.190000001</v>
      </c>
      <c r="E446" s="173">
        <v>15953614.869999999</v>
      </c>
      <c r="F446" s="181"/>
    </row>
    <row r="447" spans="2:8">
      <c r="B447" s="290" t="s">
        <v>969</v>
      </c>
      <c r="C447" s="310">
        <v>1.52</v>
      </c>
      <c r="D447" s="310">
        <v>0</v>
      </c>
      <c r="E447" s="173">
        <v>-1.52</v>
      </c>
      <c r="F447" s="181"/>
    </row>
    <row r="448" spans="2:8">
      <c r="B448" s="290" t="s">
        <v>970</v>
      </c>
      <c r="C448" s="310">
        <v>31717852.789999999</v>
      </c>
      <c r="D448" s="310">
        <v>43820110.210000001</v>
      </c>
      <c r="E448" s="173">
        <v>12102257.42</v>
      </c>
      <c r="F448" s="181"/>
    </row>
    <row r="449" spans="2:7">
      <c r="B449" s="290" t="s">
        <v>971</v>
      </c>
      <c r="C449" s="310">
        <v>107667194.61</v>
      </c>
      <c r="D449" s="310">
        <v>39640745.280000001</v>
      </c>
      <c r="E449" s="173">
        <v>-68026449.329999998</v>
      </c>
      <c r="F449" s="181"/>
    </row>
    <row r="450" spans="2:7">
      <c r="B450" s="290" t="s">
        <v>972</v>
      </c>
      <c r="C450" s="310">
        <v>1597200.85</v>
      </c>
      <c r="D450" s="310">
        <v>862832.19</v>
      </c>
      <c r="E450" s="173">
        <v>-734368.66</v>
      </c>
      <c r="F450" s="181"/>
    </row>
    <row r="451" spans="2:7">
      <c r="B451" s="290" t="s">
        <v>973</v>
      </c>
      <c r="C451" s="310">
        <v>21422311.75</v>
      </c>
      <c r="D451" s="310">
        <v>26785350.16</v>
      </c>
      <c r="E451" s="173">
        <v>5363038.41</v>
      </c>
      <c r="F451" s="181"/>
    </row>
    <row r="452" spans="2:7">
      <c r="B452" s="290" t="s">
        <v>974</v>
      </c>
      <c r="C452" s="310">
        <v>56082851.109999999</v>
      </c>
      <c r="D452" s="310">
        <v>63039266.640000001</v>
      </c>
      <c r="E452" s="173">
        <v>6956415.5300000003</v>
      </c>
      <c r="F452" s="181"/>
    </row>
    <row r="453" spans="2:7">
      <c r="B453" s="290" t="s">
        <v>975</v>
      </c>
      <c r="C453" s="310">
        <v>1395977.16</v>
      </c>
      <c r="D453" s="310">
        <v>1288239.6599999999</v>
      </c>
      <c r="E453" s="173">
        <v>-107737.5</v>
      </c>
      <c r="F453" s="181"/>
    </row>
    <row r="454" spans="2:7">
      <c r="B454" s="290" t="s">
        <v>976</v>
      </c>
      <c r="C454" s="310">
        <v>19651044.010000002</v>
      </c>
      <c r="D454" s="310">
        <v>669611.89</v>
      </c>
      <c r="E454" s="173">
        <v>-18981432.120000001</v>
      </c>
      <c r="F454" s="181"/>
    </row>
    <row r="455" spans="2:7">
      <c r="B455" s="290" t="s">
        <v>977</v>
      </c>
      <c r="C455" s="310">
        <v>347393.16</v>
      </c>
      <c r="D455" s="310">
        <v>0</v>
      </c>
      <c r="E455" s="173">
        <v>-347393.16</v>
      </c>
      <c r="F455" s="181"/>
    </row>
    <row r="456" spans="2:7">
      <c r="B456" s="290" t="s">
        <v>978</v>
      </c>
      <c r="C456" s="310">
        <v>240454.05</v>
      </c>
      <c r="D456" s="310">
        <v>10.88</v>
      </c>
      <c r="E456" s="173">
        <v>-240443.17</v>
      </c>
      <c r="F456" s="181"/>
    </row>
    <row r="457" spans="2:7">
      <c r="B457" s="290" t="s">
        <v>1114</v>
      </c>
      <c r="C457" s="310">
        <v>3200887.46</v>
      </c>
      <c r="D457" s="310">
        <v>36361.29</v>
      </c>
      <c r="E457" s="173">
        <v>-3164526.17</v>
      </c>
      <c r="F457" s="181"/>
    </row>
    <row r="458" spans="2:7">
      <c r="B458" s="290" t="s">
        <v>979</v>
      </c>
      <c r="C458" s="310">
        <v>450219.76</v>
      </c>
      <c r="D458" s="310">
        <v>98350.8</v>
      </c>
      <c r="E458" s="173">
        <v>-351868.96</v>
      </c>
      <c r="F458" s="181"/>
    </row>
    <row r="459" spans="2:7">
      <c r="B459" s="290" t="s">
        <v>980</v>
      </c>
      <c r="C459" s="310">
        <v>549084.31000000006</v>
      </c>
      <c r="D459" s="310">
        <v>771295.03</v>
      </c>
      <c r="E459" s="173">
        <v>222210.72</v>
      </c>
      <c r="F459" s="181"/>
    </row>
    <row r="460" spans="2:7">
      <c r="B460" s="290" t="s">
        <v>981</v>
      </c>
      <c r="C460" s="310">
        <v>2218071.58</v>
      </c>
      <c r="D460" s="310">
        <v>30420.13</v>
      </c>
      <c r="E460" s="173">
        <v>-2187651.4500000002</v>
      </c>
      <c r="F460" s="181"/>
    </row>
    <row r="461" spans="2:7">
      <c r="B461" s="290"/>
      <c r="C461" s="310"/>
      <c r="D461" s="310"/>
      <c r="E461" s="173"/>
      <c r="F461" s="181"/>
      <c r="G461" s="349"/>
    </row>
    <row r="462" spans="2:7">
      <c r="B462" s="343"/>
      <c r="C462" s="310"/>
      <c r="D462" s="310"/>
      <c r="E462" s="310"/>
      <c r="F462" s="526"/>
    </row>
    <row r="463" spans="2:7">
      <c r="C463" s="311">
        <f>SUM(C443:C462)</f>
        <v>271981548.14999992</v>
      </c>
      <c r="D463" s="311">
        <f>SUM(D443:D462)</f>
        <v>216737161.22</v>
      </c>
      <c r="E463" s="311">
        <f>SUM(E443:E462)</f>
        <v>-55244386.93</v>
      </c>
      <c r="F463" s="866"/>
    </row>
    <row r="465" spans="2:8">
      <c r="B465" s="689" t="s">
        <v>1222</v>
      </c>
      <c r="C465" s="690" t="s">
        <v>240</v>
      </c>
      <c r="D465" s="169" t="s">
        <v>341</v>
      </c>
      <c r="E465" s="639"/>
      <c r="F465" s="639"/>
    </row>
    <row r="466" spans="2:8">
      <c r="B466" s="290" t="s">
        <v>726</v>
      </c>
      <c r="C466" s="350">
        <v>1289589.83</v>
      </c>
      <c r="D466" s="290"/>
      <c r="E466" s="639" t="s">
        <v>815</v>
      </c>
      <c r="F466" s="639"/>
    </row>
    <row r="467" spans="2:8">
      <c r="B467" s="290" t="s">
        <v>727</v>
      </c>
      <c r="C467" s="350">
        <v>-847338.98</v>
      </c>
      <c r="D467" s="290"/>
      <c r="E467" s="639" t="s">
        <v>815</v>
      </c>
      <c r="F467" s="639"/>
    </row>
    <row r="468" spans="2:8">
      <c r="B468" s="290"/>
      <c r="C468" s="350"/>
      <c r="D468" s="290"/>
      <c r="E468" s="639"/>
      <c r="F468" s="639"/>
    </row>
    <row r="469" spans="2:8">
      <c r="B469" s="343"/>
      <c r="C469" s="244"/>
      <c r="D469" s="290"/>
      <c r="E469" s="639"/>
      <c r="F469" s="639"/>
    </row>
    <row r="470" spans="2:8">
      <c r="C470" s="701">
        <f>SUM(C466:C469)</f>
        <v>442250.85000000009</v>
      </c>
      <c r="D470" s="314">
        <v>0</v>
      </c>
      <c r="E470" s="639"/>
      <c r="F470" s="639"/>
      <c r="G470" s="639"/>
      <c r="H470" s="639"/>
    </row>
    <row r="471" spans="2:8">
      <c r="C471" s="891">
        <f>+ESF!D27-ESF!E27</f>
        <v>442250.85000002384</v>
      </c>
      <c r="E471" s="639"/>
      <c r="F471" s="639"/>
      <c r="G471" s="639"/>
      <c r="H471" s="639"/>
    </row>
    <row r="472" spans="2:8">
      <c r="B472" s="689" t="s">
        <v>1115</v>
      </c>
      <c r="C472" s="690" t="s">
        <v>240</v>
      </c>
      <c r="D472" s="169" t="s">
        <v>341</v>
      </c>
      <c r="E472" s="639"/>
      <c r="F472" s="639"/>
      <c r="G472" s="639"/>
      <c r="H472" s="639"/>
    </row>
    <row r="473" spans="2:8">
      <c r="B473" s="354"/>
      <c r="C473" s="721"/>
      <c r="D473" s="290"/>
      <c r="E473" s="639"/>
      <c r="F473" s="639"/>
      <c r="G473" s="639"/>
      <c r="H473" s="639"/>
    </row>
    <row r="474" spans="2:8">
      <c r="B474" s="722" t="s">
        <v>396</v>
      </c>
      <c r="C474" s="494">
        <v>4032.39</v>
      </c>
      <c r="D474" s="290"/>
      <c r="E474" s="639"/>
      <c r="F474" s="639"/>
      <c r="G474" s="639"/>
      <c r="H474" s="639"/>
    </row>
    <row r="475" spans="2:8">
      <c r="B475" s="722" t="s">
        <v>397</v>
      </c>
      <c r="C475" s="494">
        <v>-1303.02</v>
      </c>
      <c r="D475" s="290"/>
      <c r="E475" s="639"/>
      <c r="F475" s="639"/>
      <c r="G475" s="639"/>
      <c r="H475" s="639"/>
    </row>
    <row r="476" spans="2:8">
      <c r="B476" s="722" t="s">
        <v>399</v>
      </c>
      <c r="C476" s="494">
        <v>105095.08</v>
      </c>
      <c r="D476" s="290"/>
      <c r="E476" s="639"/>
      <c r="F476" s="639"/>
      <c r="G476" s="639"/>
      <c r="H476" s="639"/>
    </row>
    <row r="477" spans="2:8">
      <c r="B477" s="722" t="s">
        <v>400</v>
      </c>
      <c r="C477" s="494">
        <v>-27818.44</v>
      </c>
      <c r="D477" s="290"/>
      <c r="E477" s="639"/>
      <c r="F477" s="639"/>
      <c r="G477" s="639"/>
      <c r="H477" s="639"/>
    </row>
    <row r="478" spans="2:8">
      <c r="B478" s="722" t="s">
        <v>401</v>
      </c>
      <c r="C478" s="494">
        <v>-4973.72</v>
      </c>
      <c r="D478" s="290"/>
      <c r="E478" s="639"/>
      <c r="F478" s="639"/>
      <c r="G478" s="639"/>
      <c r="H478" s="639"/>
    </row>
    <row r="479" spans="2:8">
      <c r="B479" s="722" t="s">
        <v>402</v>
      </c>
      <c r="C479" s="494">
        <v>-1885</v>
      </c>
      <c r="D479" s="290"/>
      <c r="E479" s="639"/>
      <c r="F479" s="639"/>
      <c r="G479" s="639"/>
      <c r="H479" s="639"/>
    </row>
    <row r="480" spans="2:8">
      <c r="B480" s="722" t="s">
        <v>403</v>
      </c>
      <c r="C480" s="494">
        <v>-102198.23</v>
      </c>
      <c r="D480" s="290"/>
      <c r="E480" s="639"/>
      <c r="F480" s="639"/>
      <c r="G480" s="639"/>
      <c r="H480" s="639"/>
    </row>
    <row r="481" spans="2:8">
      <c r="B481" s="722" t="s">
        <v>406</v>
      </c>
      <c r="C481" s="494">
        <v>-27341.82</v>
      </c>
      <c r="D481" s="290"/>
      <c r="E481" s="639"/>
      <c r="F481" s="639"/>
      <c r="G481" s="639"/>
      <c r="H481" s="639"/>
    </row>
    <row r="482" spans="2:8">
      <c r="B482" s="722" t="s">
        <v>410</v>
      </c>
      <c r="C482" s="494">
        <v>-6047.08</v>
      </c>
      <c r="D482" s="290"/>
      <c r="E482" s="639"/>
      <c r="F482" s="639"/>
      <c r="G482" s="639"/>
      <c r="H482" s="639"/>
    </row>
    <row r="483" spans="2:8">
      <c r="B483" s="722" t="s">
        <v>411</v>
      </c>
      <c r="C483" s="494">
        <v>-2760</v>
      </c>
      <c r="D483" s="290"/>
      <c r="E483" s="639"/>
      <c r="F483" s="639"/>
      <c r="G483" s="639"/>
      <c r="H483" s="639"/>
    </row>
    <row r="484" spans="2:8">
      <c r="B484" s="722" t="s">
        <v>412</v>
      </c>
      <c r="C484" s="494">
        <v>752679.8</v>
      </c>
      <c r="D484" s="290"/>
      <c r="E484" s="639"/>
      <c r="F484" s="639"/>
      <c r="G484" s="639"/>
      <c r="H484" s="639"/>
    </row>
    <row r="485" spans="2:8">
      <c r="B485" s="722" t="s">
        <v>413</v>
      </c>
      <c r="C485" s="494">
        <v>-87600</v>
      </c>
      <c r="D485" s="290"/>
      <c r="E485" s="639"/>
      <c r="F485" s="639"/>
      <c r="G485" s="639"/>
      <c r="H485" s="639"/>
    </row>
    <row r="486" spans="2:8">
      <c r="B486" s="722" t="s">
        <v>1083</v>
      </c>
      <c r="C486" s="494">
        <v>165300</v>
      </c>
      <c r="D486" s="290"/>
      <c r="E486" s="639"/>
      <c r="F486" s="639"/>
      <c r="G486" s="639"/>
      <c r="H486" s="639"/>
    </row>
    <row r="487" spans="2:8">
      <c r="B487" s="722" t="s">
        <v>415</v>
      </c>
      <c r="C487" s="494">
        <v>-18159</v>
      </c>
      <c r="D487" s="290"/>
      <c r="E487" s="639"/>
      <c r="F487" s="639"/>
      <c r="G487" s="639"/>
      <c r="H487" s="639"/>
    </row>
    <row r="488" spans="2:8">
      <c r="B488" s="722" t="s">
        <v>416</v>
      </c>
      <c r="C488" s="494">
        <v>-29418.46</v>
      </c>
      <c r="D488" s="290"/>
      <c r="E488" s="639"/>
      <c r="F488" s="639"/>
      <c r="G488" s="639"/>
      <c r="H488" s="639"/>
    </row>
    <row r="489" spans="2:8">
      <c r="B489" s="722" t="s">
        <v>420</v>
      </c>
      <c r="C489" s="494">
        <v>-370</v>
      </c>
      <c r="D489" s="290"/>
      <c r="E489" s="639"/>
      <c r="F489" s="639"/>
      <c r="G489" s="639"/>
      <c r="H489" s="639"/>
    </row>
    <row r="490" spans="2:8">
      <c r="B490" s="722" t="s">
        <v>422</v>
      </c>
      <c r="C490" s="494">
        <v>-1875</v>
      </c>
      <c r="D490" s="290"/>
      <c r="E490" s="639"/>
      <c r="F490" s="639"/>
      <c r="G490" s="639"/>
      <c r="H490" s="639"/>
    </row>
    <row r="491" spans="2:8">
      <c r="B491" s="722" t="s">
        <v>423</v>
      </c>
      <c r="C491" s="494">
        <v>-4218.0200000000004</v>
      </c>
      <c r="D491" s="290"/>
      <c r="E491" s="639"/>
      <c r="F491" s="639"/>
      <c r="G491" s="639"/>
      <c r="H491" s="639"/>
    </row>
    <row r="492" spans="2:8">
      <c r="B492" s="722" t="s">
        <v>425</v>
      </c>
      <c r="C492" s="494">
        <v>-11616.47</v>
      </c>
      <c r="D492" s="290"/>
      <c r="E492" s="639"/>
      <c r="F492" s="639"/>
      <c r="G492" s="639"/>
      <c r="H492" s="639"/>
    </row>
    <row r="493" spans="2:8">
      <c r="B493" s="722" t="s">
        <v>427</v>
      </c>
      <c r="C493" s="494">
        <v>-1550.54</v>
      </c>
      <c r="D493" s="290"/>
      <c r="E493" s="639"/>
      <c r="F493" s="639"/>
      <c r="G493" s="639"/>
      <c r="H493" s="639"/>
    </row>
    <row r="494" spans="2:8">
      <c r="C494" s="701">
        <f>SUM(C473:C493)</f>
        <v>697972.47000000009</v>
      </c>
      <c r="D494" s="314">
        <v>0</v>
      </c>
      <c r="E494" s="639"/>
      <c r="F494" s="639"/>
      <c r="G494" s="639"/>
      <c r="H494" s="639"/>
    </row>
    <row r="495" spans="2:8">
      <c r="C495" s="891">
        <f>+ESF!D28-ESF!E28</f>
        <v>697972.47000002861</v>
      </c>
      <c r="E495" s="639"/>
      <c r="F495" s="639"/>
      <c r="G495" s="639"/>
      <c r="H495" s="639"/>
    </row>
    <row r="496" spans="2:8">
      <c r="B496" s="660" t="s">
        <v>1223</v>
      </c>
      <c r="C496" s="863" t="s">
        <v>1217</v>
      </c>
      <c r="D496" s="862" t="s">
        <v>1216</v>
      </c>
      <c r="E496" s="639"/>
      <c r="F496" s="639"/>
      <c r="G496" s="639"/>
      <c r="H496" s="639"/>
    </row>
    <row r="497" spans="2:11">
      <c r="B497" s="963"/>
      <c r="C497" s="967"/>
      <c r="D497" s="721"/>
      <c r="E497" s="639"/>
      <c r="F497" s="639"/>
      <c r="G497" s="639"/>
      <c r="H497" s="639"/>
    </row>
    <row r="498" spans="2:11">
      <c r="B498" s="290"/>
      <c r="C498" s="962"/>
      <c r="D498" s="494"/>
      <c r="E498" s="639"/>
      <c r="F498" s="639"/>
      <c r="G498" s="639"/>
      <c r="H498" s="639"/>
    </row>
    <row r="499" spans="2:11">
      <c r="B499" s="964" t="s">
        <v>1224</v>
      </c>
      <c r="C499" s="962">
        <f>+EA!D62+EA!D50</f>
        <v>56166589.699999996</v>
      </c>
      <c r="D499" s="494">
        <v>20632214</v>
      </c>
      <c r="E499" s="639"/>
      <c r="F499" s="639"/>
      <c r="G499" s="639"/>
      <c r="H499" s="639"/>
    </row>
    <row r="500" spans="2:11">
      <c r="B500" s="290"/>
      <c r="C500" s="962"/>
      <c r="D500" s="494"/>
      <c r="E500" s="639"/>
      <c r="F500" s="639"/>
      <c r="G500" s="639"/>
      <c r="H500" s="639"/>
    </row>
    <row r="501" spans="2:11">
      <c r="B501" s="965" t="s">
        <v>1225</v>
      </c>
      <c r="C501" s="962"/>
      <c r="D501" s="494"/>
      <c r="E501" s="639"/>
      <c r="F501" s="639"/>
      <c r="G501" s="639"/>
      <c r="H501" s="639"/>
    </row>
    <row r="502" spans="2:11">
      <c r="B502" s="966" t="s">
        <v>1226</v>
      </c>
      <c r="C502" s="962"/>
      <c r="D502" s="494">
        <v>31593662.239999998</v>
      </c>
      <c r="E502" s="639"/>
      <c r="F502" s="639"/>
      <c r="G502" s="639"/>
      <c r="H502" s="639"/>
    </row>
    <row r="503" spans="2:11">
      <c r="B503" s="966" t="s">
        <v>575</v>
      </c>
      <c r="C503" s="962">
        <v>0</v>
      </c>
      <c r="D503" s="494">
        <v>21829858.59</v>
      </c>
      <c r="E503" s="639"/>
      <c r="F503" s="639"/>
      <c r="G503" s="639"/>
      <c r="H503" s="639"/>
    </row>
    <row r="504" spans="2:11">
      <c r="B504" s="966" t="s">
        <v>1227</v>
      </c>
      <c r="C504" s="962">
        <v>0</v>
      </c>
      <c r="D504" s="494"/>
      <c r="E504" s="639"/>
      <c r="F504" s="639"/>
      <c r="G504" s="639"/>
      <c r="H504" s="639"/>
    </row>
    <row r="505" spans="2:11">
      <c r="B505" s="966" t="s">
        <v>1228</v>
      </c>
      <c r="C505" s="962">
        <v>0</v>
      </c>
      <c r="D505" s="494"/>
      <c r="E505" s="639"/>
      <c r="F505" s="639"/>
      <c r="G505" s="639"/>
      <c r="H505" s="639"/>
    </row>
    <row r="506" spans="2:11">
      <c r="B506" s="966" t="s">
        <v>1229</v>
      </c>
      <c r="C506" s="962">
        <v>0</v>
      </c>
      <c r="D506" s="494"/>
      <c r="E506" s="639"/>
      <c r="F506" s="639"/>
      <c r="G506" s="639"/>
      <c r="H506" s="639"/>
    </row>
    <row r="507" spans="2:11">
      <c r="B507" s="966" t="s">
        <v>1230</v>
      </c>
      <c r="C507" s="962">
        <v>0</v>
      </c>
      <c r="D507" s="494"/>
      <c r="E507" s="639"/>
      <c r="F507" s="639"/>
      <c r="G507" s="639"/>
      <c r="H507" s="639"/>
    </row>
    <row r="508" spans="2:11">
      <c r="B508" s="960" t="s">
        <v>1231</v>
      </c>
      <c r="C508" s="968">
        <v>117369.85</v>
      </c>
      <c r="D508" s="961"/>
      <c r="E508" s="639"/>
      <c r="F508" s="639"/>
      <c r="G508" s="639"/>
      <c r="H508" s="639"/>
    </row>
    <row r="509" spans="2:11" ht="15">
      <c r="C509"/>
      <c r="D509"/>
      <c r="E509" s="639"/>
      <c r="F509" s="639"/>
      <c r="G509" s="639"/>
      <c r="H509" s="639"/>
    </row>
    <row r="510" spans="2:11">
      <c r="B510" s="702" t="s">
        <v>344</v>
      </c>
      <c r="G510" s="639"/>
      <c r="H510" s="639"/>
    </row>
    <row r="511" spans="2:11">
      <c r="B511" s="19" t="s">
        <v>345</v>
      </c>
      <c r="G511" s="639"/>
      <c r="H511" s="639"/>
    </row>
    <row r="512" spans="2:11">
      <c r="B512" s="557"/>
      <c r="C512" s="557"/>
      <c r="D512" s="557"/>
      <c r="E512" s="557"/>
      <c r="F512" s="804"/>
      <c r="G512" s="639"/>
      <c r="H512" s="639"/>
      <c r="K512" s="691"/>
    </row>
    <row r="513" spans="2:20">
      <c r="B513" s="1095" t="s">
        <v>346</v>
      </c>
      <c r="C513" s="1096"/>
      <c r="D513" s="1096"/>
      <c r="E513" s="1097"/>
      <c r="F513" s="892"/>
      <c r="G513" s="639"/>
      <c r="H513" s="639"/>
      <c r="K513" s="691"/>
    </row>
    <row r="514" spans="2:20">
      <c r="B514" s="1098" t="s">
        <v>1066</v>
      </c>
      <c r="C514" s="1099"/>
      <c r="D514" s="1099"/>
      <c r="E514" s="1100"/>
      <c r="F514" s="893"/>
      <c r="G514" s="639"/>
      <c r="H514" s="703"/>
      <c r="K514" s="691"/>
    </row>
    <row r="515" spans="2:20">
      <c r="B515" s="1101" t="s">
        <v>348</v>
      </c>
      <c r="C515" s="1102"/>
      <c r="D515" s="1102"/>
      <c r="E515" s="1103"/>
      <c r="F515" s="893"/>
      <c r="G515" s="639"/>
      <c r="H515" s="703"/>
      <c r="K515" s="691"/>
    </row>
    <row r="516" spans="2:20">
      <c r="B516" s="1104" t="s">
        <v>349</v>
      </c>
      <c r="C516" s="1105"/>
      <c r="D516" s="857"/>
      <c r="E516" s="971">
        <v>235941004.97000003</v>
      </c>
      <c r="F516" s="958"/>
      <c r="G516" s="639"/>
      <c r="H516" s="703"/>
    </row>
    <row r="517" spans="2:20">
      <c r="B517" s="1091"/>
      <c r="C517" s="1092"/>
      <c r="D517" s="668"/>
      <c r="F517" s="804"/>
      <c r="G517" s="705"/>
      <c r="H517" s="715"/>
      <c r="I517" s="706"/>
      <c r="K517" s="691"/>
    </row>
    <row r="518" spans="2:20">
      <c r="B518" s="1108" t="s">
        <v>350</v>
      </c>
      <c r="C518" s="1109"/>
      <c r="D518" s="972"/>
      <c r="E518" s="969"/>
      <c r="F518" s="959"/>
      <c r="G518" s="705"/>
      <c r="H518" s="715"/>
      <c r="I518" s="706"/>
      <c r="K518" s="691"/>
    </row>
    <row r="519" spans="2:20">
      <c r="B519" s="1110" t="s">
        <v>351</v>
      </c>
      <c r="C519" s="1111"/>
      <c r="D519" s="973"/>
      <c r="E519" s="704"/>
      <c r="F519" s="704"/>
      <c r="G519" s="705"/>
      <c r="H519" s="715"/>
      <c r="I519" s="706"/>
      <c r="K519" s="691"/>
    </row>
    <row r="520" spans="2:20">
      <c r="B520" s="1110" t="s">
        <v>352</v>
      </c>
      <c r="C520" s="1111"/>
      <c r="D520" s="973"/>
      <c r="E520" s="704"/>
      <c r="F520" s="704"/>
      <c r="G520" s="705"/>
      <c r="H520" s="715"/>
      <c r="I520" s="706"/>
      <c r="K520" s="691"/>
    </row>
    <row r="521" spans="2:20">
      <c r="B521" s="1110" t="s">
        <v>353</v>
      </c>
      <c r="C521" s="1111"/>
      <c r="D521" s="973"/>
      <c r="E521" s="704"/>
      <c r="F521" s="704"/>
      <c r="G521" s="705"/>
      <c r="H521" s="715"/>
      <c r="I521" s="706"/>
    </row>
    <row r="522" spans="2:20" ht="15">
      <c r="B522" s="1110" t="s">
        <v>354</v>
      </c>
      <c r="C522" s="1111"/>
      <c r="D522" s="973"/>
      <c r="E522" s="704"/>
      <c r="F522" s="704"/>
      <c r="G522" s="705"/>
      <c r="H522" s="715"/>
      <c r="I522" s="706"/>
      <c r="K522" s="691"/>
      <c r="M522" s="503"/>
      <c r="N522" s="503"/>
      <c r="O522" s="503"/>
      <c r="P522" s="503"/>
      <c r="Q522" s="503"/>
      <c r="R522" s="503"/>
      <c r="S522" s="503"/>
      <c r="T522" s="503"/>
    </row>
    <row r="523" spans="2:20" ht="15">
      <c r="B523" s="1112" t="s">
        <v>355</v>
      </c>
      <c r="C523" s="1113"/>
      <c r="D523" s="970"/>
      <c r="E523" s="704"/>
      <c r="F523" s="704"/>
      <c r="G523" s="705"/>
      <c r="H523" s="715"/>
      <c r="I523" s="706"/>
      <c r="M523" s="503"/>
      <c r="N523" s="503"/>
      <c r="O523" s="503"/>
      <c r="P523" s="503"/>
      <c r="Q523" s="503"/>
      <c r="R523" s="503"/>
      <c r="S523" s="503"/>
      <c r="T523" s="503"/>
    </row>
    <row r="524" spans="2:20" ht="15">
      <c r="B524" s="1114" t="s">
        <v>356</v>
      </c>
      <c r="C524" s="1115"/>
      <c r="D524" s="974"/>
      <c r="E524" s="976">
        <f>SUM(D524:D528)</f>
        <v>2608037.4000000004</v>
      </c>
      <c r="F524" s="707"/>
      <c r="G524" s="705"/>
      <c r="H524" s="715"/>
      <c r="I524" s="706"/>
      <c r="M524" s="503"/>
      <c r="N524" s="503"/>
      <c r="O524" s="503"/>
      <c r="P524" s="503"/>
      <c r="Q524" s="503"/>
      <c r="R524" s="503"/>
      <c r="S524" s="503"/>
      <c r="T524" s="503"/>
    </row>
    <row r="525" spans="2:20" ht="15">
      <c r="B525" s="1110" t="s">
        <v>357</v>
      </c>
      <c r="C525" s="1111"/>
      <c r="D525" s="973"/>
      <c r="E525" s="704"/>
      <c r="F525" s="704"/>
      <c r="G525" s="705"/>
      <c r="H525" s="715"/>
      <c r="I525" s="706"/>
      <c r="K525" s="691"/>
      <c r="M525" s="503"/>
      <c r="N525" s="503"/>
      <c r="O525" s="503"/>
      <c r="P525" s="503"/>
      <c r="Q525" s="503"/>
      <c r="R525" s="503"/>
      <c r="S525" s="503"/>
      <c r="T525" s="503"/>
    </row>
    <row r="526" spans="2:20" ht="15">
      <c r="B526" s="1110" t="s">
        <v>358</v>
      </c>
      <c r="C526" s="1111"/>
      <c r="D526" s="973"/>
      <c r="E526" s="704"/>
      <c r="F526" s="704"/>
      <c r="G526" s="705"/>
      <c r="H526" s="715"/>
      <c r="I526" s="706"/>
      <c r="M526" s="503"/>
      <c r="N526" s="503"/>
      <c r="O526" s="503"/>
      <c r="P526" s="503"/>
      <c r="Q526" s="503"/>
      <c r="R526" s="503"/>
      <c r="S526" s="503"/>
      <c r="T526" s="503"/>
    </row>
    <row r="527" spans="2:20" ht="15">
      <c r="B527" s="1110" t="s">
        <v>359</v>
      </c>
      <c r="C527" s="1111"/>
      <c r="D527" s="973"/>
      <c r="E527" s="704"/>
      <c r="F527" s="704"/>
      <c r="G527" s="705"/>
      <c r="H527" s="715"/>
      <c r="I527" s="706"/>
      <c r="M527" s="503"/>
      <c r="N527" s="503"/>
      <c r="O527" s="503"/>
      <c r="P527" s="503"/>
      <c r="Q527" s="503"/>
      <c r="R527" s="503"/>
      <c r="S527" s="503"/>
      <c r="T527" s="503"/>
    </row>
    <row r="528" spans="2:20" ht="15">
      <c r="B528" s="1106" t="s">
        <v>360</v>
      </c>
      <c r="C528" s="1107"/>
      <c r="D528" s="975">
        <v>2608037.4000000004</v>
      </c>
      <c r="E528" s="708"/>
      <c r="F528" s="708"/>
      <c r="G528" s="705"/>
      <c r="H528" s="715"/>
      <c r="I528" s="706"/>
      <c r="M528" s="503"/>
      <c r="N528" s="503"/>
      <c r="O528" s="503"/>
      <c r="P528" s="503"/>
      <c r="Q528" s="503"/>
      <c r="R528" s="503"/>
      <c r="S528" s="503"/>
      <c r="T528" s="503"/>
    </row>
    <row r="529" spans="2:20" ht="15">
      <c r="B529" s="1118"/>
      <c r="C529" s="1118"/>
      <c r="G529" s="705"/>
      <c r="H529" s="715"/>
      <c r="I529" s="706"/>
      <c r="M529" s="503"/>
      <c r="N529" s="503"/>
      <c r="O529" s="503"/>
      <c r="P529" s="503"/>
      <c r="Q529" s="503"/>
      <c r="R529" s="503"/>
      <c r="S529" s="503"/>
      <c r="T529" s="503"/>
    </row>
    <row r="530" spans="2:20" ht="15">
      <c r="B530" s="1104" t="s">
        <v>361</v>
      </c>
      <c r="C530" s="1105"/>
      <c r="E530" s="709">
        <f>+E516+E518-E524</f>
        <v>233332967.57000002</v>
      </c>
      <c r="F530" s="710">
        <f>233332967.57-E530</f>
        <v>0</v>
      </c>
      <c r="G530" s="723"/>
      <c r="H530" s="715"/>
      <c r="I530" s="706"/>
      <c r="M530" s="503"/>
      <c r="N530" s="503"/>
      <c r="O530" s="503"/>
      <c r="P530" s="503"/>
      <c r="Q530" s="503"/>
      <c r="R530" s="503"/>
      <c r="S530" s="503"/>
      <c r="T530" s="503"/>
    </row>
    <row r="531" spans="2:20" ht="15">
      <c r="B531" s="557"/>
      <c r="C531" s="557"/>
      <c r="D531" s="557"/>
      <c r="E531" s="557"/>
      <c r="F531" s="557"/>
      <c r="G531" s="705"/>
      <c r="H531" s="713"/>
      <c r="I531" s="706"/>
      <c r="K531" s="503"/>
      <c r="L531" s="503"/>
      <c r="M531" s="503"/>
      <c r="N531" s="503"/>
      <c r="O531" s="503"/>
      <c r="P531" s="503"/>
      <c r="Q531" s="503"/>
      <c r="R531" s="503"/>
      <c r="S531" s="503"/>
      <c r="T531" s="503"/>
    </row>
    <row r="532" spans="2:20" ht="15">
      <c r="B532" s="1095" t="s">
        <v>362</v>
      </c>
      <c r="C532" s="1096"/>
      <c r="D532" s="1096"/>
      <c r="E532" s="1097"/>
      <c r="F532" s="892"/>
      <c r="G532" s="705"/>
      <c r="H532" s="713"/>
      <c r="I532" s="706"/>
      <c r="K532" s="503"/>
      <c r="L532" s="503"/>
      <c r="M532" s="503"/>
      <c r="N532" s="503"/>
      <c r="O532" s="503"/>
      <c r="P532" s="503"/>
      <c r="Q532" s="503"/>
      <c r="R532" s="503"/>
      <c r="S532" s="503"/>
      <c r="T532" s="503"/>
    </row>
    <row r="533" spans="2:20" ht="15">
      <c r="B533" s="1098" t="s">
        <v>1066</v>
      </c>
      <c r="C533" s="1099"/>
      <c r="D533" s="1099"/>
      <c r="E533" s="1100"/>
      <c r="F533" s="893"/>
      <c r="G533" s="705"/>
      <c r="H533" s="713"/>
      <c r="I533" s="706"/>
      <c r="K533" s="503"/>
      <c r="L533" s="503"/>
      <c r="M533" s="503"/>
      <c r="N533" s="503"/>
      <c r="O533" s="503"/>
      <c r="P533" s="503"/>
      <c r="Q533" s="503"/>
      <c r="R533" s="503"/>
      <c r="S533" s="503"/>
      <c r="T533" s="503"/>
    </row>
    <row r="534" spans="2:20" ht="15">
      <c r="B534" s="1101" t="s">
        <v>348</v>
      </c>
      <c r="C534" s="1102"/>
      <c r="D534" s="1102"/>
      <c r="E534" s="1103"/>
      <c r="F534" s="893"/>
      <c r="G534" s="705"/>
      <c r="H534" s="713"/>
      <c r="I534" s="706"/>
      <c r="K534" s="503"/>
      <c r="L534" s="503"/>
      <c r="M534" s="503"/>
      <c r="N534" s="503"/>
      <c r="O534" s="503"/>
      <c r="P534" s="503"/>
      <c r="Q534" s="503"/>
      <c r="R534" s="503"/>
      <c r="S534" s="503"/>
      <c r="T534" s="503"/>
    </row>
    <row r="535" spans="2:20" ht="15">
      <c r="B535" s="1104" t="s">
        <v>363</v>
      </c>
      <c r="C535" s="1105"/>
      <c r="E535" s="649">
        <v>177718935.30000001</v>
      </c>
      <c r="F535" s="894"/>
      <c r="G535" s="705"/>
      <c r="H535" s="713"/>
      <c r="I535" s="706"/>
      <c r="K535" s="503"/>
      <c r="L535" s="503"/>
      <c r="M535" s="503"/>
      <c r="N535" s="503"/>
      <c r="O535" s="503"/>
      <c r="P535" s="503"/>
      <c r="Q535" s="503"/>
      <c r="R535" s="503"/>
      <c r="S535" s="503"/>
      <c r="T535" s="503"/>
    </row>
    <row r="536" spans="2:20" ht="15">
      <c r="B536" s="1118"/>
      <c r="C536" s="1118"/>
      <c r="G536" s="705"/>
      <c r="H536" s="713"/>
      <c r="I536" s="706"/>
      <c r="K536" s="503"/>
      <c r="L536" s="503"/>
      <c r="M536" s="503"/>
      <c r="N536" s="503"/>
      <c r="O536" s="503"/>
      <c r="P536" s="503"/>
      <c r="Q536" s="503"/>
      <c r="R536" s="503"/>
      <c r="S536" s="503"/>
      <c r="T536" s="503"/>
    </row>
    <row r="537" spans="2:20" ht="15">
      <c r="B537" s="1116" t="s">
        <v>364</v>
      </c>
      <c r="C537" s="1117"/>
      <c r="D537" s="977"/>
      <c r="E537" s="981">
        <f>SUM(D537:D554)</f>
        <v>565554.64</v>
      </c>
      <c r="F537" s="711"/>
      <c r="G537" s="705"/>
      <c r="H537" s="713"/>
      <c r="I537" s="706"/>
      <c r="K537" s="503"/>
      <c r="L537" s="503"/>
      <c r="M537" s="503"/>
      <c r="N537" s="503"/>
      <c r="O537" s="503"/>
      <c r="P537" s="503"/>
      <c r="Q537" s="503"/>
      <c r="R537" s="503"/>
      <c r="S537" s="503"/>
      <c r="T537" s="503"/>
    </row>
    <row r="538" spans="2:20" ht="15">
      <c r="B538" s="979" t="s">
        <v>1067</v>
      </c>
      <c r="C538" s="980"/>
      <c r="D538" s="982">
        <v>4368.79</v>
      </c>
      <c r="E538" s="712"/>
      <c r="F538" s="712"/>
      <c r="G538" s="715"/>
      <c r="H538" s="713"/>
      <c r="I538" s="706"/>
      <c r="K538" s="503"/>
      <c r="L538" s="503"/>
      <c r="M538" s="503"/>
      <c r="N538" s="503"/>
      <c r="O538" s="503"/>
      <c r="P538" s="503"/>
      <c r="Q538" s="503"/>
      <c r="R538" s="503"/>
      <c r="S538" s="503"/>
      <c r="T538" s="503"/>
    </row>
    <row r="539" spans="2:20" ht="15">
      <c r="B539" s="979" t="s">
        <v>1068</v>
      </c>
      <c r="C539" s="980"/>
      <c r="D539" s="982">
        <v>0</v>
      </c>
      <c r="E539" s="712"/>
      <c r="F539" s="712"/>
      <c r="G539" s="705"/>
      <c r="H539" s="713"/>
      <c r="I539" s="706"/>
      <c r="K539" s="503"/>
      <c r="L539" s="503"/>
      <c r="M539" s="503"/>
      <c r="N539" s="503"/>
      <c r="O539" s="503"/>
      <c r="P539" s="503"/>
      <c r="Q539" s="503"/>
      <c r="R539" s="503"/>
      <c r="S539" s="503"/>
      <c r="T539" s="503"/>
    </row>
    <row r="540" spans="2:20" ht="15">
      <c r="B540" s="979" t="s">
        <v>1069</v>
      </c>
      <c r="C540" s="980"/>
      <c r="D540" s="982">
        <v>117436</v>
      </c>
      <c r="E540" s="712"/>
      <c r="F540" s="712"/>
      <c r="G540" s="715"/>
      <c r="H540" s="713"/>
      <c r="I540" s="713"/>
      <c r="K540" s="503"/>
      <c r="L540" s="503"/>
      <c r="M540" s="503"/>
      <c r="N540" s="503"/>
      <c r="O540" s="503"/>
      <c r="P540" s="503"/>
      <c r="Q540" s="503"/>
      <c r="R540" s="503"/>
      <c r="S540" s="503"/>
      <c r="T540" s="503"/>
    </row>
    <row r="541" spans="2:20" ht="15">
      <c r="B541" s="979" t="s">
        <v>1070</v>
      </c>
      <c r="C541" s="980"/>
      <c r="D541" s="982">
        <v>0</v>
      </c>
      <c r="E541" s="712"/>
      <c r="F541" s="712"/>
      <c r="G541" s="705"/>
      <c r="H541" s="713"/>
      <c r="I541" s="713"/>
      <c r="K541" s="503"/>
      <c r="L541" s="503"/>
      <c r="M541" s="503"/>
      <c r="N541" s="503"/>
      <c r="O541" s="503"/>
      <c r="P541" s="503"/>
      <c r="Q541" s="503"/>
      <c r="R541" s="503"/>
      <c r="S541" s="503"/>
      <c r="T541" s="503"/>
    </row>
    <row r="542" spans="2:20" ht="15">
      <c r="B542" s="979" t="s">
        <v>1071</v>
      </c>
      <c r="C542" s="980"/>
      <c r="D542" s="982">
        <v>1499</v>
      </c>
      <c r="E542" s="712"/>
      <c r="F542" s="712"/>
      <c r="G542" s="715"/>
      <c r="H542" s="713"/>
      <c r="I542" s="713"/>
      <c r="K542" s="503"/>
      <c r="L542" s="503"/>
      <c r="M542" s="503"/>
      <c r="N542" s="503"/>
      <c r="O542" s="503"/>
      <c r="P542" s="503"/>
      <c r="Q542" s="503"/>
      <c r="R542" s="503"/>
      <c r="S542" s="503"/>
      <c r="T542" s="503"/>
    </row>
    <row r="543" spans="2:20" ht="15">
      <c r="B543" s="979" t="s">
        <v>1072</v>
      </c>
      <c r="C543" s="980"/>
      <c r="D543" s="982">
        <v>0</v>
      </c>
      <c r="E543" s="712"/>
      <c r="F543" s="712"/>
      <c r="G543" s="715"/>
      <c r="H543" s="713"/>
      <c r="I543" s="713"/>
      <c r="K543" s="503"/>
      <c r="L543" s="503"/>
      <c r="M543" s="503"/>
      <c r="N543" s="503"/>
      <c r="O543" s="503"/>
      <c r="P543" s="503"/>
      <c r="Q543" s="503"/>
      <c r="R543" s="503"/>
      <c r="S543" s="503"/>
      <c r="T543" s="503"/>
    </row>
    <row r="544" spans="2:20" ht="15">
      <c r="B544" s="979" t="s">
        <v>1073</v>
      </c>
      <c r="C544" s="980"/>
      <c r="D544" s="982">
        <v>0</v>
      </c>
      <c r="E544" s="712"/>
      <c r="F544" s="712"/>
      <c r="G544" s="705"/>
      <c r="H544" s="713"/>
      <c r="I544" s="713"/>
      <c r="K544" s="503"/>
      <c r="L544" s="503"/>
      <c r="M544" s="503"/>
      <c r="N544" s="503"/>
      <c r="O544" s="503"/>
      <c r="P544" s="503"/>
      <c r="Q544" s="503"/>
      <c r="R544" s="503"/>
      <c r="S544" s="503"/>
      <c r="T544" s="503"/>
    </row>
    <row r="545" spans="2:20" ht="15">
      <c r="B545" s="979" t="s">
        <v>1074</v>
      </c>
      <c r="C545" s="980"/>
      <c r="D545" s="982">
        <v>0</v>
      </c>
      <c r="E545" s="712"/>
      <c r="F545" s="712"/>
      <c r="G545" s="705"/>
      <c r="H545" s="713"/>
      <c r="I545" s="713"/>
      <c r="K545" s="503"/>
      <c r="L545" s="503"/>
      <c r="M545" s="503"/>
      <c r="N545" s="503"/>
      <c r="O545" s="503"/>
      <c r="P545" s="503"/>
      <c r="Q545" s="503"/>
      <c r="R545" s="503"/>
      <c r="S545" s="503"/>
      <c r="T545" s="503"/>
    </row>
    <row r="546" spans="2:20" ht="15">
      <c r="B546" s="979" t="s">
        <v>1075</v>
      </c>
      <c r="C546" s="980"/>
      <c r="D546" s="982">
        <v>0</v>
      </c>
      <c r="E546" s="712"/>
      <c r="F546" s="712"/>
      <c r="G546" s="705"/>
      <c r="H546" s="713"/>
      <c r="I546" s="713"/>
      <c r="J546" s="691"/>
      <c r="K546" s="503"/>
      <c r="L546" s="503"/>
      <c r="M546" s="503"/>
      <c r="N546" s="503"/>
      <c r="O546" s="503"/>
      <c r="P546" s="503"/>
      <c r="Q546" s="503"/>
      <c r="R546" s="503"/>
      <c r="S546" s="503"/>
      <c r="T546" s="503"/>
    </row>
    <row r="547" spans="2:20" ht="15">
      <c r="B547" s="979" t="s">
        <v>1076</v>
      </c>
      <c r="C547" s="980"/>
      <c r="D547" s="982">
        <v>0</v>
      </c>
      <c r="E547" s="712"/>
      <c r="F547" s="712"/>
      <c r="G547" s="715"/>
      <c r="H547" s="713"/>
      <c r="I547" s="713"/>
      <c r="J547" s="691"/>
      <c r="K547" s="503"/>
      <c r="L547" s="503"/>
      <c r="M547" s="503"/>
      <c r="N547" s="503"/>
      <c r="O547" s="503"/>
      <c r="P547" s="503"/>
      <c r="Q547" s="503"/>
      <c r="R547" s="503"/>
      <c r="S547" s="503"/>
      <c r="T547" s="503"/>
    </row>
    <row r="548" spans="2:20" ht="15">
      <c r="B548" s="979" t="s">
        <v>1077</v>
      </c>
      <c r="C548" s="980"/>
      <c r="D548" s="982">
        <v>0</v>
      </c>
      <c r="E548" s="712"/>
      <c r="F548" s="712"/>
      <c r="G548" s="705"/>
      <c r="H548" s="706"/>
      <c r="I548" s="713"/>
      <c r="J548" s="691"/>
      <c r="K548" s="503"/>
      <c r="L548" s="503"/>
      <c r="M548" s="503"/>
      <c r="N548" s="503"/>
      <c r="O548" s="503"/>
      <c r="P548" s="503"/>
      <c r="Q548" s="503"/>
      <c r="R548" s="503"/>
      <c r="S548" s="503"/>
      <c r="T548" s="503"/>
    </row>
    <row r="549" spans="2:20" ht="15">
      <c r="B549" s="979" t="s">
        <v>1078</v>
      </c>
      <c r="C549" s="980"/>
      <c r="D549" s="982">
        <v>0</v>
      </c>
      <c r="E549" s="712"/>
      <c r="F549" s="712"/>
      <c r="G549" s="705"/>
      <c r="H549" s="706"/>
      <c r="I549" s="706"/>
      <c r="K549" s="503"/>
      <c r="L549" s="503"/>
      <c r="M549" s="503"/>
      <c r="N549" s="503"/>
      <c r="O549" s="503"/>
      <c r="P549" s="503"/>
      <c r="Q549" s="503"/>
      <c r="R549" s="503"/>
      <c r="S549" s="503"/>
      <c r="T549" s="503"/>
    </row>
    <row r="550" spans="2:20" ht="15">
      <c r="B550" s="979" t="s">
        <v>1079</v>
      </c>
      <c r="C550" s="980"/>
      <c r="D550" s="982">
        <v>0</v>
      </c>
      <c r="E550" s="712"/>
      <c r="F550" s="712"/>
      <c r="G550" s="705"/>
      <c r="H550" s="724"/>
      <c r="I550" s="725"/>
      <c r="J550" s="488"/>
      <c r="K550" s="7"/>
      <c r="L550" s="503"/>
      <c r="M550" s="503"/>
      <c r="N550" s="503"/>
      <c r="O550" s="503"/>
      <c r="P550" s="503"/>
      <c r="Q550" s="503"/>
      <c r="R550" s="503"/>
      <c r="S550" s="503"/>
      <c r="T550" s="503"/>
    </row>
    <row r="551" spans="2:20" ht="15">
      <c r="B551" s="979" t="s">
        <v>1080</v>
      </c>
      <c r="C551" s="980"/>
      <c r="D551" s="982">
        <v>0</v>
      </c>
      <c r="E551" s="712"/>
      <c r="F551" s="712"/>
      <c r="G551" s="705"/>
      <c r="H551" s="713"/>
      <c r="I551" s="713"/>
      <c r="J551" s="713"/>
      <c r="K551" s="7"/>
      <c r="L551" s="503"/>
      <c r="M551" s="503"/>
      <c r="N551" s="503"/>
      <c r="O551" s="503"/>
      <c r="P551" s="503"/>
      <c r="Q551" s="503"/>
      <c r="R551" s="503"/>
      <c r="S551" s="503"/>
      <c r="T551" s="503"/>
    </row>
    <row r="552" spans="2:20" ht="15">
      <c r="B552" s="979" t="s">
        <v>1081</v>
      </c>
      <c r="C552" s="980"/>
      <c r="D552" s="982">
        <v>442250.85</v>
      </c>
      <c r="E552" s="712"/>
      <c r="F552" s="712"/>
      <c r="G552" s="705"/>
      <c r="H552" s="713"/>
      <c r="I552" s="713"/>
      <c r="J552" s="713"/>
      <c r="K552" s="7"/>
      <c r="L552" s="503"/>
      <c r="M552" s="503"/>
      <c r="N552" s="503"/>
      <c r="O552" s="503"/>
      <c r="P552" s="503"/>
      <c r="Q552" s="503"/>
      <c r="R552" s="503"/>
      <c r="S552" s="503"/>
      <c r="T552" s="503"/>
    </row>
    <row r="553" spans="2:20" ht="12.75" customHeight="1">
      <c r="B553" s="1110" t="s">
        <v>380</v>
      </c>
      <c r="C553" s="1111"/>
      <c r="D553" s="982"/>
      <c r="E553" s="712"/>
      <c r="F553" s="712"/>
      <c r="G553" s="705"/>
      <c r="H553" s="713"/>
      <c r="I553" s="713"/>
      <c r="J553" s="713"/>
      <c r="K553" s="7"/>
      <c r="L553" s="503"/>
      <c r="M553" s="503"/>
      <c r="N553" s="503"/>
      <c r="O553" s="503"/>
      <c r="P553" s="503"/>
      <c r="Q553" s="503"/>
      <c r="R553" s="503"/>
      <c r="S553" s="503"/>
      <c r="T553" s="503"/>
    </row>
    <row r="554" spans="2:20" ht="15">
      <c r="B554" s="1119" t="s">
        <v>381</v>
      </c>
      <c r="C554" s="1120"/>
      <c r="D554" s="978"/>
      <c r="E554" s="712"/>
      <c r="F554" s="712"/>
      <c r="G554" s="705"/>
      <c r="H554" s="713"/>
      <c r="I554" s="713"/>
      <c r="J554" s="713"/>
      <c r="K554" s="7"/>
      <c r="L554" s="503"/>
      <c r="M554" s="503"/>
      <c r="N554" s="503"/>
      <c r="O554" s="503"/>
      <c r="P554" s="503"/>
      <c r="Q554" s="503"/>
      <c r="R554" s="503"/>
      <c r="S554" s="503"/>
      <c r="T554" s="503"/>
    </row>
    <row r="555" spans="2:20" ht="15">
      <c r="B555" s="1116" t="s">
        <v>382</v>
      </c>
      <c r="C555" s="1117"/>
      <c r="D555" s="983"/>
      <c r="E555" s="981">
        <f>SUM(D555:D562)</f>
        <v>130367.06</v>
      </c>
      <c r="F555" s="711"/>
      <c r="G555" s="705"/>
      <c r="H555" s="713"/>
      <c r="I555" s="706"/>
      <c r="J555" s="713"/>
      <c r="K555" s="7"/>
      <c r="L555" s="503"/>
      <c r="M555" s="503"/>
      <c r="N555" s="503"/>
      <c r="O555" s="503"/>
    </row>
    <row r="556" spans="2:20" ht="15">
      <c r="B556" s="1110" t="s">
        <v>383</v>
      </c>
      <c r="C556" s="1111"/>
      <c r="D556" s="982">
        <v>0</v>
      </c>
      <c r="E556" s="712"/>
      <c r="F556" s="712"/>
      <c r="G556" s="705"/>
      <c r="H556" s="713"/>
      <c r="I556" s="706"/>
      <c r="J556" s="713"/>
      <c r="K556" s="7"/>
      <c r="L556" s="503"/>
      <c r="M556" s="503"/>
      <c r="N556" s="503"/>
      <c r="O556" s="503"/>
    </row>
    <row r="557" spans="2:20" ht="15">
      <c r="B557" s="1110" t="s">
        <v>42</v>
      </c>
      <c r="C557" s="1111"/>
      <c r="D557" s="982"/>
      <c r="E557" s="712"/>
      <c r="F557" s="712"/>
      <c r="G557" s="705"/>
      <c r="H557" s="713"/>
      <c r="I557" s="706"/>
      <c r="J557" s="713"/>
      <c r="K557" s="7"/>
      <c r="L557" s="503"/>
      <c r="M557" s="503"/>
      <c r="N557" s="503"/>
      <c r="O557" s="503"/>
    </row>
    <row r="558" spans="2:20" ht="15">
      <c r="B558" s="1110" t="s">
        <v>384</v>
      </c>
      <c r="C558" s="1111"/>
      <c r="D558" s="982"/>
      <c r="E558" s="712"/>
      <c r="F558" s="712"/>
      <c r="G558" s="705"/>
      <c r="H558" s="715"/>
      <c r="I558" s="706"/>
      <c r="J558" s="713"/>
      <c r="K558" s="7"/>
      <c r="L558" s="503"/>
      <c r="M558" s="503"/>
      <c r="N558" s="503"/>
      <c r="O558" s="503"/>
    </row>
    <row r="559" spans="2:20" ht="15">
      <c r="B559" s="1110" t="s">
        <v>385</v>
      </c>
      <c r="C559" s="1111"/>
      <c r="D559" s="982"/>
      <c r="E559" s="712"/>
      <c r="F559" s="712"/>
      <c r="G559" s="705"/>
      <c r="H559" s="715"/>
      <c r="I559" s="706"/>
      <c r="J559" s="713"/>
      <c r="K559" s="7"/>
      <c r="L559" s="503"/>
      <c r="M559" s="503"/>
      <c r="N559" s="503"/>
      <c r="O559" s="503"/>
    </row>
    <row r="560" spans="2:20" ht="15">
      <c r="B560" s="1110" t="s">
        <v>386</v>
      </c>
      <c r="C560" s="1111"/>
      <c r="D560" s="982"/>
      <c r="E560" s="712"/>
      <c r="F560" s="712"/>
      <c r="G560" s="705"/>
      <c r="H560" s="715"/>
      <c r="I560" s="706"/>
      <c r="J560" s="713"/>
      <c r="K560" s="7"/>
      <c r="L560" s="503"/>
      <c r="M560" s="503"/>
      <c r="N560" s="503"/>
      <c r="O560" s="503"/>
    </row>
    <row r="561" spans="2:15" ht="15">
      <c r="B561" s="1110" t="s">
        <v>46</v>
      </c>
      <c r="C561" s="1111"/>
      <c r="D561" s="982"/>
      <c r="E561" s="712"/>
      <c r="F561" s="712"/>
      <c r="G561" s="705"/>
      <c r="H561" s="715"/>
      <c r="I561" s="706"/>
      <c r="J561" s="713"/>
      <c r="K561" s="7"/>
      <c r="L561" s="503"/>
      <c r="M561" s="503"/>
      <c r="N561" s="503"/>
      <c r="O561" s="503"/>
    </row>
    <row r="562" spans="2:15" ht="15">
      <c r="B562" s="1119" t="s">
        <v>387</v>
      </c>
      <c r="C562" s="1120"/>
      <c r="D562" s="984">
        <f>12997.21+117369.85</f>
        <v>130367.06</v>
      </c>
      <c r="E562" s="712"/>
      <c r="F562" s="712"/>
      <c r="G562" s="705"/>
      <c r="H562" s="705"/>
      <c r="I562" s="706"/>
      <c r="J562" s="713"/>
      <c r="K562" s="7"/>
      <c r="L562" s="503"/>
      <c r="M562" s="503"/>
      <c r="N562" s="503"/>
      <c r="O562" s="503"/>
    </row>
    <row r="563" spans="2:15" ht="15">
      <c r="B563" s="716" t="s">
        <v>388</v>
      </c>
      <c r="E563" s="709">
        <f>+E535-E537+E555</f>
        <v>177283747.72000003</v>
      </c>
      <c r="F563" s="710">
        <v>177283747.72</v>
      </c>
      <c r="G563" s="723"/>
      <c r="H563" s="715"/>
      <c r="I563" s="713"/>
      <c r="J563" s="713"/>
      <c r="K563" s="7"/>
      <c r="L563" s="503"/>
      <c r="M563" s="503"/>
      <c r="N563" s="503"/>
      <c r="O563" s="503"/>
    </row>
    <row r="564" spans="2:15" ht="15">
      <c r="F564" s="714">
        <f>+E563-F563</f>
        <v>0</v>
      </c>
      <c r="G564" s="726"/>
      <c r="H564" s="706"/>
      <c r="I564" s="706"/>
      <c r="J564" s="713"/>
      <c r="K564" s="7"/>
      <c r="L564" s="503"/>
      <c r="M564" s="503"/>
      <c r="N564" s="503"/>
      <c r="O564" s="503"/>
    </row>
    <row r="565" spans="2:15" ht="15">
      <c r="B565" s="1078" t="s">
        <v>389</v>
      </c>
      <c r="C565" s="1078"/>
      <c r="D565" s="1078"/>
      <c r="E565" s="1078"/>
      <c r="F565" s="1078"/>
      <c r="G565" s="1078"/>
      <c r="H565" s="705"/>
      <c r="I565" s="706"/>
      <c r="J565" s="713"/>
      <c r="K565" s="7"/>
      <c r="L565" s="503"/>
      <c r="M565" s="503"/>
      <c r="N565" s="503"/>
      <c r="O565" s="503"/>
    </row>
    <row r="566" spans="2:15" ht="15">
      <c r="B566" s="578"/>
      <c r="C566" s="578"/>
      <c r="D566" s="578"/>
      <c r="E566" s="578"/>
      <c r="F566" s="578"/>
      <c r="G566" s="578"/>
      <c r="H566" s="705"/>
      <c r="I566" s="706"/>
      <c r="J566" s="713"/>
      <c r="K566" s="7"/>
      <c r="L566" s="503"/>
      <c r="M566" s="503"/>
      <c r="N566" s="503"/>
      <c r="O566" s="503"/>
    </row>
    <row r="567" spans="2:15" ht="15">
      <c r="B567" s="660" t="s">
        <v>390</v>
      </c>
      <c r="C567" s="661" t="s">
        <v>238</v>
      </c>
      <c r="D567" s="218" t="s">
        <v>239</v>
      </c>
      <c r="E567" s="218" t="s">
        <v>240</v>
      </c>
      <c r="F567" s="864"/>
      <c r="G567" s="639"/>
      <c r="H567" s="705"/>
      <c r="I567" s="706"/>
      <c r="J567" s="713"/>
      <c r="K567" s="7"/>
      <c r="L567" s="503"/>
      <c r="M567" s="503"/>
      <c r="N567" s="503"/>
      <c r="O567" s="503"/>
    </row>
    <row r="568" spans="2:15" ht="15">
      <c r="B568" s="172" t="s">
        <v>457</v>
      </c>
      <c r="C568" s="184">
        <v>204734.4</v>
      </c>
      <c r="D568" s="184">
        <v>204734.4</v>
      </c>
      <c r="E568" s="184">
        <v>0</v>
      </c>
      <c r="F568" s="865"/>
      <c r="G568" s="639"/>
      <c r="H568" s="705"/>
      <c r="I568" s="706"/>
      <c r="J568" s="713"/>
      <c r="K568" s="367"/>
      <c r="L568" s="503"/>
      <c r="M568" s="503"/>
      <c r="N568" s="503"/>
      <c r="O568" s="503"/>
    </row>
    <row r="569" spans="2:15" ht="15">
      <c r="B569" s="172" t="s">
        <v>458</v>
      </c>
      <c r="C569" s="184">
        <v>-204734.4</v>
      </c>
      <c r="D569" s="184">
        <v>-204734.4</v>
      </c>
      <c r="E569" s="184">
        <v>0</v>
      </c>
      <c r="F569" s="865"/>
      <c r="G569" s="639"/>
      <c r="H569" s="705"/>
      <c r="I569" s="706"/>
      <c r="J569" s="713"/>
      <c r="K569" s="7"/>
      <c r="L569" s="503"/>
      <c r="M569" s="503"/>
      <c r="N569" s="503"/>
      <c r="O569" s="503"/>
    </row>
    <row r="570" spans="2:15" ht="15">
      <c r="C570" s="169" t="s">
        <v>683</v>
      </c>
      <c r="D570" s="169" t="s">
        <v>683</v>
      </c>
      <c r="E570" s="169" t="s">
        <v>683</v>
      </c>
      <c r="F570" s="864"/>
      <c r="G570" s="639"/>
      <c r="H570" s="639"/>
      <c r="J570" s="691"/>
      <c r="K570" s="503"/>
      <c r="L570" s="503"/>
      <c r="M570" s="503"/>
      <c r="N570" s="503"/>
      <c r="O570" s="503"/>
    </row>
    <row r="571" spans="2:15" ht="15">
      <c r="G571" s="639"/>
      <c r="H571" s="639"/>
      <c r="K571" s="503"/>
      <c r="L571" s="503"/>
      <c r="M571" s="503"/>
      <c r="N571" s="503"/>
      <c r="O571" s="503"/>
    </row>
    <row r="572" spans="2:15" ht="15">
      <c r="B572" s="574" t="s">
        <v>49</v>
      </c>
      <c r="G572" s="639"/>
      <c r="H572" s="639"/>
      <c r="K572" s="503"/>
      <c r="L572" s="503"/>
      <c r="M572" s="503"/>
      <c r="N572" s="503"/>
      <c r="O572" s="503"/>
    </row>
    <row r="573" spans="2:15" ht="15">
      <c r="G573" s="639"/>
      <c r="H573" s="639"/>
      <c r="K573" s="503"/>
      <c r="L573" s="503"/>
      <c r="M573" s="503"/>
      <c r="N573" s="503"/>
      <c r="O573" s="503"/>
    </row>
    <row r="574" spans="2:15" ht="12" customHeight="1">
      <c r="G574" s="639"/>
      <c r="H574" s="639"/>
    </row>
    <row r="575" spans="2:15">
      <c r="C575" s="557"/>
      <c r="D575" s="557"/>
      <c r="E575" s="557"/>
      <c r="F575" s="557"/>
    </row>
    <row r="576" spans="2:15">
      <c r="B576" s="519" t="s">
        <v>984</v>
      </c>
      <c r="C576" s="557"/>
      <c r="D576" s="582" t="s">
        <v>985</v>
      </c>
      <c r="E576" s="557"/>
      <c r="F576" s="557"/>
    </row>
    <row r="577" spans="2:8">
      <c r="B577" s="581" t="s">
        <v>710</v>
      </c>
      <c r="C577" s="557"/>
      <c r="D577" s="581" t="s">
        <v>50</v>
      </c>
      <c r="E577" s="557"/>
      <c r="F577" s="557"/>
    </row>
    <row r="578" spans="2:8">
      <c r="B578" s="581" t="s">
        <v>51</v>
      </c>
      <c r="C578" s="557"/>
      <c r="D578" s="581" t="s">
        <v>52</v>
      </c>
      <c r="E578" s="557"/>
      <c r="F578" s="557"/>
    </row>
    <row r="579" spans="2:8">
      <c r="H579" s="639"/>
    </row>
    <row r="580" spans="2:8">
      <c r="B580" s="557"/>
      <c r="C580" s="557"/>
      <c r="D580" s="557"/>
      <c r="E580" s="557"/>
      <c r="F580" s="557"/>
      <c r="G580" s="557"/>
      <c r="H580" s="557"/>
    </row>
    <row r="581" spans="2:8">
      <c r="B581" s="557"/>
      <c r="C581" s="557"/>
      <c r="D581" s="557"/>
      <c r="E581" s="557"/>
      <c r="F581" s="557"/>
      <c r="G581" s="557"/>
      <c r="H581" s="557"/>
    </row>
    <row r="585" spans="2:8" ht="12.75" customHeight="1"/>
    <row r="588" spans="2:8" ht="12.75" customHeight="1"/>
  </sheetData>
  <mergeCells count="46">
    <mergeCell ref="B562:C562"/>
    <mergeCell ref="B565:G565"/>
    <mergeCell ref="B556:C556"/>
    <mergeCell ref="B557:C557"/>
    <mergeCell ref="B558:C558"/>
    <mergeCell ref="B559:C559"/>
    <mergeCell ref="B560:C560"/>
    <mergeCell ref="B561:C561"/>
    <mergeCell ref="B555:C555"/>
    <mergeCell ref="B529:C529"/>
    <mergeCell ref="B530:C530"/>
    <mergeCell ref="B532:E532"/>
    <mergeCell ref="B533:E533"/>
    <mergeCell ref="B534:E534"/>
    <mergeCell ref="B535:C535"/>
    <mergeCell ref="B536:C536"/>
    <mergeCell ref="B537:C537"/>
    <mergeCell ref="B553:C553"/>
    <mergeCell ref="B554:C554"/>
    <mergeCell ref="B528:C528"/>
    <mergeCell ref="B518:C518"/>
    <mergeCell ref="B519:C519"/>
    <mergeCell ref="B520:C520"/>
    <mergeCell ref="B521:C521"/>
    <mergeCell ref="B522:C522"/>
    <mergeCell ref="B523:C523"/>
    <mergeCell ref="B524:C524"/>
    <mergeCell ref="B525:C525"/>
    <mergeCell ref="B526:C526"/>
    <mergeCell ref="B527:C527"/>
    <mergeCell ref="B517:C517"/>
    <mergeCell ref="D234:E234"/>
    <mergeCell ref="D241:E241"/>
    <mergeCell ref="D248:E248"/>
    <mergeCell ref="D282:E282"/>
    <mergeCell ref="D296:E296"/>
    <mergeCell ref="B513:E513"/>
    <mergeCell ref="B514:E514"/>
    <mergeCell ref="B515:E515"/>
    <mergeCell ref="B516:C516"/>
    <mergeCell ref="D225:E225"/>
    <mergeCell ref="A1:I1"/>
    <mergeCell ref="A2:I2"/>
    <mergeCell ref="A3:I3"/>
    <mergeCell ref="A5:I5"/>
    <mergeCell ref="D80:E80"/>
  </mergeCells>
  <dataValidations count="4">
    <dataValidation allowBlank="1" showInputMessage="1" showErrorMessage="1" prompt="Especificar origen de dicho recurso: Federal, Estatal, Municipal, Particulares." sqref="D221 IZ221 SV221 ACR221 AMN221 AWJ221 BGF221 BQB221 BZX221 CJT221 CTP221 DDL221 DNH221 DXD221 EGZ221 EQV221 FAR221 FKN221 FUJ221 GEF221 GOB221 GXX221 HHT221 HRP221 IBL221 ILH221 IVD221 JEZ221 JOV221 JYR221 KIN221 KSJ221 LCF221 LMB221 LVX221 MFT221 MPP221 MZL221 NJH221 NTD221 OCZ221 OMV221 OWR221 PGN221 PQJ221 QAF221 QKB221 QTX221 RDT221 RNP221 RXL221 SHH221 SRD221 TAZ221 TKV221 TUR221 UEN221 UOJ221 UYF221 VIB221 VRX221 WBT221 WLP221 WVL221 D65753 IZ65753 SV65753 ACR65753 AMN65753 AWJ65753 BGF65753 BQB65753 BZX65753 CJT65753 CTP65753 DDL65753 DNH65753 DXD65753 EGZ65753 EQV65753 FAR65753 FKN65753 FUJ65753 GEF65753 GOB65753 GXX65753 HHT65753 HRP65753 IBL65753 ILH65753 IVD65753 JEZ65753 JOV65753 JYR65753 KIN65753 KSJ65753 LCF65753 LMB65753 LVX65753 MFT65753 MPP65753 MZL65753 NJH65753 NTD65753 OCZ65753 OMV65753 OWR65753 PGN65753 PQJ65753 QAF65753 QKB65753 QTX65753 RDT65753 RNP65753 RXL65753 SHH65753 SRD65753 TAZ65753 TKV65753 TUR65753 UEN65753 UOJ65753 UYF65753 VIB65753 VRX65753 WBT65753 WLP65753 WVL65753 D131289 IZ131289 SV131289 ACR131289 AMN131289 AWJ131289 BGF131289 BQB131289 BZX131289 CJT131289 CTP131289 DDL131289 DNH131289 DXD131289 EGZ131289 EQV131289 FAR131289 FKN131289 FUJ131289 GEF131289 GOB131289 GXX131289 HHT131289 HRP131289 IBL131289 ILH131289 IVD131289 JEZ131289 JOV131289 JYR131289 KIN131289 KSJ131289 LCF131289 LMB131289 LVX131289 MFT131289 MPP131289 MZL131289 NJH131289 NTD131289 OCZ131289 OMV131289 OWR131289 PGN131289 PQJ131289 QAF131289 QKB131289 QTX131289 RDT131289 RNP131289 RXL131289 SHH131289 SRD131289 TAZ131289 TKV131289 TUR131289 UEN131289 UOJ131289 UYF131289 VIB131289 VRX131289 WBT131289 WLP131289 WVL131289 D196825 IZ196825 SV196825 ACR196825 AMN196825 AWJ196825 BGF196825 BQB196825 BZX196825 CJT196825 CTP196825 DDL196825 DNH196825 DXD196825 EGZ196825 EQV196825 FAR196825 FKN196825 FUJ196825 GEF196825 GOB196825 GXX196825 HHT196825 HRP196825 IBL196825 ILH196825 IVD196825 JEZ196825 JOV196825 JYR196825 KIN196825 KSJ196825 LCF196825 LMB196825 LVX196825 MFT196825 MPP196825 MZL196825 NJH196825 NTD196825 OCZ196825 OMV196825 OWR196825 PGN196825 PQJ196825 QAF196825 QKB196825 QTX196825 RDT196825 RNP196825 RXL196825 SHH196825 SRD196825 TAZ196825 TKV196825 TUR196825 UEN196825 UOJ196825 UYF196825 VIB196825 VRX196825 WBT196825 WLP196825 WVL196825 D262361 IZ262361 SV262361 ACR262361 AMN262361 AWJ262361 BGF262361 BQB262361 BZX262361 CJT262361 CTP262361 DDL262361 DNH262361 DXD262361 EGZ262361 EQV262361 FAR262361 FKN262361 FUJ262361 GEF262361 GOB262361 GXX262361 HHT262361 HRP262361 IBL262361 ILH262361 IVD262361 JEZ262361 JOV262361 JYR262361 KIN262361 KSJ262361 LCF262361 LMB262361 LVX262361 MFT262361 MPP262361 MZL262361 NJH262361 NTD262361 OCZ262361 OMV262361 OWR262361 PGN262361 PQJ262361 QAF262361 QKB262361 QTX262361 RDT262361 RNP262361 RXL262361 SHH262361 SRD262361 TAZ262361 TKV262361 TUR262361 UEN262361 UOJ262361 UYF262361 VIB262361 VRX262361 WBT262361 WLP262361 WVL262361 D327897 IZ327897 SV327897 ACR327897 AMN327897 AWJ327897 BGF327897 BQB327897 BZX327897 CJT327897 CTP327897 DDL327897 DNH327897 DXD327897 EGZ327897 EQV327897 FAR327897 FKN327897 FUJ327897 GEF327897 GOB327897 GXX327897 HHT327897 HRP327897 IBL327897 ILH327897 IVD327897 JEZ327897 JOV327897 JYR327897 KIN327897 KSJ327897 LCF327897 LMB327897 LVX327897 MFT327897 MPP327897 MZL327897 NJH327897 NTD327897 OCZ327897 OMV327897 OWR327897 PGN327897 PQJ327897 QAF327897 QKB327897 QTX327897 RDT327897 RNP327897 RXL327897 SHH327897 SRD327897 TAZ327897 TKV327897 TUR327897 UEN327897 UOJ327897 UYF327897 VIB327897 VRX327897 WBT327897 WLP327897 WVL327897 D393433 IZ393433 SV393433 ACR393433 AMN393433 AWJ393433 BGF393433 BQB393433 BZX393433 CJT393433 CTP393433 DDL393433 DNH393433 DXD393433 EGZ393433 EQV393433 FAR393433 FKN393433 FUJ393433 GEF393433 GOB393433 GXX393433 HHT393433 HRP393433 IBL393433 ILH393433 IVD393433 JEZ393433 JOV393433 JYR393433 KIN393433 KSJ393433 LCF393433 LMB393433 LVX393433 MFT393433 MPP393433 MZL393433 NJH393433 NTD393433 OCZ393433 OMV393433 OWR393433 PGN393433 PQJ393433 QAF393433 QKB393433 QTX393433 RDT393433 RNP393433 RXL393433 SHH393433 SRD393433 TAZ393433 TKV393433 TUR393433 UEN393433 UOJ393433 UYF393433 VIB393433 VRX393433 WBT393433 WLP393433 WVL393433 D458969 IZ458969 SV458969 ACR458969 AMN458969 AWJ458969 BGF458969 BQB458969 BZX458969 CJT458969 CTP458969 DDL458969 DNH458969 DXD458969 EGZ458969 EQV458969 FAR458969 FKN458969 FUJ458969 GEF458969 GOB458969 GXX458969 HHT458969 HRP458969 IBL458969 ILH458969 IVD458969 JEZ458969 JOV458969 JYR458969 KIN458969 KSJ458969 LCF458969 LMB458969 LVX458969 MFT458969 MPP458969 MZL458969 NJH458969 NTD458969 OCZ458969 OMV458969 OWR458969 PGN458969 PQJ458969 QAF458969 QKB458969 QTX458969 RDT458969 RNP458969 RXL458969 SHH458969 SRD458969 TAZ458969 TKV458969 TUR458969 UEN458969 UOJ458969 UYF458969 VIB458969 VRX458969 WBT458969 WLP458969 WVL458969 D524505 IZ524505 SV524505 ACR524505 AMN524505 AWJ524505 BGF524505 BQB524505 BZX524505 CJT524505 CTP524505 DDL524505 DNH524505 DXD524505 EGZ524505 EQV524505 FAR524505 FKN524505 FUJ524505 GEF524505 GOB524505 GXX524505 HHT524505 HRP524505 IBL524505 ILH524505 IVD524505 JEZ524505 JOV524505 JYR524505 KIN524505 KSJ524505 LCF524505 LMB524505 LVX524505 MFT524505 MPP524505 MZL524505 NJH524505 NTD524505 OCZ524505 OMV524505 OWR524505 PGN524505 PQJ524505 QAF524505 QKB524505 QTX524505 RDT524505 RNP524505 RXL524505 SHH524505 SRD524505 TAZ524505 TKV524505 TUR524505 UEN524505 UOJ524505 UYF524505 VIB524505 VRX524505 WBT524505 WLP524505 WVL524505 D590041 IZ590041 SV590041 ACR590041 AMN590041 AWJ590041 BGF590041 BQB590041 BZX590041 CJT590041 CTP590041 DDL590041 DNH590041 DXD590041 EGZ590041 EQV590041 FAR590041 FKN590041 FUJ590041 GEF590041 GOB590041 GXX590041 HHT590041 HRP590041 IBL590041 ILH590041 IVD590041 JEZ590041 JOV590041 JYR590041 KIN590041 KSJ590041 LCF590041 LMB590041 LVX590041 MFT590041 MPP590041 MZL590041 NJH590041 NTD590041 OCZ590041 OMV590041 OWR590041 PGN590041 PQJ590041 QAF590041 QKB590041 QTX590041 RDT590041 RNP590041 RXL590041 SHH590041 SRD590041 TAZ590041 TKV590041 TUR590041 UEN590041 UOJ590041 UYF590041 VIB590041 VRX590041 WBT590041 WLP590041 WVL590041 D655577 IZ655577 SV655577 ACR655577 AMN655577 AWJ655577 BGF655577 BQB655577 BZX655577 CJT655577 CTP655577 DDL655577 DNH655577 DXD655577 EGZ655577 EQV655577 FAR655577 FKN655577 FUJ655577 GEF655577 GOB655577 GXX655577 HHT655577 HRP655577 IBL655577 ILH655577 IVD655577 JEZ655577 JOV655577 JYR655577 KIN655577 KSJ655577 LCF655577 LMB655577 LVX655577 MFT655577 MPP655577 MZL655577 NJH655577 NTD655577 OCZ655577 OMV655577 OWR655577 PGN655577 PQJ655577 QAF655577 QKB655577 QTX655577 RDT655577 RNP655577 RXL655577 SHH655577 SRD655577 TAZ655577 TKV655577 TUR655577 UEN655577 UOJ655577 UYF655577 VIB655577 VRX655577 WBT655577 WLP655577 WVL655577 D721113 IZ721113 SV721113 ACR721113 AMN721113 AWJ721113 BGF721113 BQB721113 BZX721113 CJT721113 CTP721113 DDL721113 DNH721113 DXD721113 EGZ721113 EQV721113 FAR721113 FKN721113 FUJ721113 GEF721113 GOB721113 GXX721113 HHT721113 HRP721113 IBL721113 ILH721113 IVD721113 JEZ721113 JOV721113 JYR721113 KIN721113 KSJ721113 LCF721113 LMB721113 LVX721113 MFT721113 MPP721113 MZL721113 NJH721113 NTD721113 OCZ721113 OMV721113 OWR721113 PGN721113 PQJ721113 QAF721113 QKB721113 QTX721113 RDT721113 RNP721113 RXL721113 SHH721113 SRD721113 TAZ721113 TKV721113 TUR721113 UEN721113 UOJ721113 UYF721113 VIB721113 VRX721113 WBT721113 WLP721113 WVL721113 D786649 IZ786649 SV786649 ACR786649 AMN786649 AWJ786649 BGF786649 BQB786649 BZX786649 CJT786649 CTP786649 DDL786649 DNH786649 DXD786649 EGZ786649 EQV786649 FAR786649 FKN786649 FUJ786649 GEF786649 GOB786649 GXX786649 HHT786649 HRP786649 IBL786649 ILH786649 IVD786649 JEZ786649 JOV786649 JYR786649 KIN786649 KSJ786649 LCF786649 LMB786649 LVX786649 MFT786649 MPP786649 MZL786649 NJH786649 NTD786649 OCZ786649 OMV786649 OWR786649 PGN786649 PQJ786649 QAF786649 QKB786649 QTX786649 RDT786649 RNP786649 RXL786649 SHH786649 SRD786649 TAZ786649 TKV786649 TUR786649 UEN786649 UOJ786649 UYF786649 VIB786649 VRX786649 WBT786649 WLP786649 WVL786649 D852185 IZ852185 SV852185 ACR852185 AMN852185 AWJ852185 BGF852185 BQB852185 BZX852185 CJT852185 CTP852185 DDL852185 DNH852185 DXD852185 EGZ852185 EQV852185 FAR852185 FKN852185 FUJ852185 GEF852185 GOB852185 GXX852185 HHT852185 HRP852185 IBL852185 ILH852185 IVD852185 JEZ852185 JOV852185 JYR852185 KIN852185 KSJ852185 LCF852185 LMB852185 LVX852185 MFT852185 MPP852185 MZL852185 NJH852185 NTD852185 OCZ852185 OMV852185 OWR852185 PGN852185 PQJ852185 QAF852185 QKB852185 QTX852185 RDT852185 RNP852185 RXL852185 SHH852185 SRD852185 TAZ852185 TKV852185 TUR852185 UEN852185 UOJ852185 UYF852185 VIB852185 VRX852185 WBT852185 WLP852185 WVL852185 D917721 IZ917721 SV917721 ACR917721 AMN917721 AWJ917721 BGF917721 BQB917721 BZX917721 CJT917721 CTP917721 DDL917721 DNH917721 DXD917721 EGZ917721 EQV917721 FAR917721 FKN917721 FUJ917721 GEF917721 GOB917721 GXX917721 HHT917721 HRP917721 IBL917721 ILH917721 IVD917721 JEZ917721 JOV917721 JYR917721 KIN917721 KSJ917721 LCF917721 LMB917721 LVX917721 MFT917721 MPP917721 MZL917721 NJH917721 NTD917721 OCZ917721 OMV917721 OWR917721 PGN917721 PQJ917721 QAF917721 QKB917721 QTX917721 RDT917721 RNP917721 RXL917721 SHH917721 SRD917721 TAZ917721 TKV917721 TUR917721 UEN917721 UOJ917721 UYF917721 VIB917721 VRX917721 WBT917721 WLP917721 WVL917721 D983257 IZ983257 SV983257 ACR983257 AMN983257 AWJ983257 BGF983257 BQB983257 BZX983257 CJT983257 CTP983257 DDL983257 DNH983257 DXD983257 EGZ983257 EQV983257 FAR983257 FKN983257 FUJ983257 GEF983257 GOB983257 GXX983257 HHT983257 HRP983257 IBL983257 ILH983257 IVD983257 JEZ983257 JOV983257 JYR983257 KIN983257 KSJ983257 LCF983257 LMB983257 LVX983257 MFT983257 MPP983257 MZL983257 NJH983257 NTD983257 OCZ983257 OMV983257 OWR983257 PGN983257 PQJ983257 QAF983257 QKB983257 QTX983257 RDT983257 RNP983257 RXL983257 SHH983257 SRD983257 TAZ983257 TKV983257 TUR983257 UEN983257 UOJ983257 UYF983257 VIB983257 VRX983257 WBT983257 WLP983257 WVL983257 D228:D230 IZ228:IZ230 SV228:SV230 ACR228:ACR230 AMN228:AMN230 AWJ228:AWJ230 BGF228:BGF230 BQB228:BQB230 BZX228:BZX230 CJT228:CJT230 CTP228:CTP230 DDL228:DDL230 DNH228:DNH230 DXD228:DXD230 EGZ228:EGZ230 EQV228:EQV230 FAR228:FAR230 FKN228:FKN230 FUJ228:FUJ230 GEF228:GEF230 GOB228:GOB230 GXX228:GXX230 HHT228:HHT230 HRP228:HRP230 IBL228:IBL230 ILH228:ILH230 IVD228:IVD230 JEZ228:JEZ230 JOV228:JOV230 JYR228:JYR230 KIN228:KIN230 KSJ228:KSJ230 LCF228:LCF230 LMB228:LMB230 LVX228:LVX230 MFT228:MFT230 MPP228:MPP230 MZL228:MZL230 NJH228:NJH230 NTD228:NTD230 OCZ228:OCZ230 OMV228:OMV230 OWR228:OWR230 PGN228:PGN230 PQJ228:PQJ230 QAF228:QAF230 QKB228:QKB230 QTX228:QTX230 RDT228:RDT230 RNP228:RNP230 RXL228:RXL230 SHH228:SHH230 SRD228:SRD230 TAZ228:TAZ230 TKV228:TKV230 TUR228:TUR230 UEN228:UEN230 UOJ228:UOJ230 UYF228:UYF230 VIB228:VIB230 VRX228:VRX230 WBT228:WBT230 WLP228:WLP230 WVL228:WVL230 D65760:D65762 IZ65760:IZ65762 SV65760:SV65762 ACR65760:ACR65762 AMN65760:AMN65762 AWJ65760:AWJ65762 BGF65760:BGF65762 BQB65760:BQB65762 BZX65760:BZX65762 CJT65760:CJT65762 CTP65760:CTP65762 DDL65760:DDL65762 DNH65760:DNH65762 DXD65760:DXD65762 EGZ65760:EGZ65762 EQV65760:EQV65762 FAR65760:FAR65762 FKN65760:FKN65762 FUJ65760:FUJ65762 GEF65760:GEF65762 GOB65760:GOB65762 GXX65760:GXX65762 HHT65760:HHT65762 HRP65760:HRP65762 IBL65760:IBL65762 ILH65760:ILH65762 IVD65760:IVD65762 JEZ65760:JEZ65762 JOV65760:JOV65762 JYR65760:JYR65762 KIN65760:KIN65762 KSJ65760:KSJ65762 LCF65760:LCF65762 LMB65760:LMB65762 LVX65760:LVX65762 MFT65760:MFT65762 MPP65760:MPP65762 MZL65760:MZL65762 NJH65760:NJH65762 NTD65760:NTD65762 OCZ65760:OCZ65762 OMV65760:OMV65762 OWR65760:OWR65762 PGN65760:PGN65762 PQJ65760:PQJ65762 QAF65760:QAF65762 QKB65760:QKB65762 QTX65760:QTX65762 RDT65760:RDT65762 RNP65760:RNP65762 RXL65760:RXL65762 SHH65760:SHH65762 SRD65760:SRD65762 TAZ65760:TAZ65762 TKV65760:TKV65762 TUR65760:TUR65762 UEN65760:UEN65762 UOJ65760:UOJ65762 UYF65760:UYF65762 VIB65760:VIB65762 VRX65760:VRX65762 WBT65760:WBT65762 WLP65760:WLP65762 WVL65760:WVL65762 D131296:D131298 IZ131296:IZ131298 SV131296:SV131298 ACR131296:ACR131298 AMN131296:AMN131298 AWJ131296:AWJ131298 BGF131296:BGF131298 BQB131296:BQB131298 BZX131296:BZX131298 CJT131296:CJT131298 CTP131296:CTP131298 DDL131296:DDL131298 DNH131296:DNH131298 DXD131296:DXD131298 EGZ131296:EGZ131298 EQV131296:EQV131298 FAR131296:FAR131298 FKN131296:FKN131298 FUJ131296:FUJ131298 GEF131296:GEF131298 GOB131296:GOB131298 GXX131296:GXX131298 HHT131296:HHT131298 HRP131296:HRP131298 IBL131296:IBL131298 ILH131296:ILH131298 IVD131296:IVD131298 JEZ131296:JEZ131298 JOV131296:JOV131298 JYR131296:JYR131298 KIN131296:KIN131298 KSJ131296:KSJ131298 LCF131296:LCF131298 LMB131296:LMB131298 LVX131296:LVX131298 MFT131296:MFT131298 MPP131296:MPP131298 MZL131296:MZL131298 NJH131296:NJH131298 NTD131296:NTD131298 OCZ131296:OCZ131298 OMV131296:OMV131298 OWR131296:OWR131298 PGN131296:PGN131298 PQJ131296:PQJ131298 QAF131296:QAF131298 QKB131296:QKB131298 QTX131296:QTX131298 RDT131296:RDT131298 RNP131296:RNP131298 RXL131296:RXL131298 SHH131296:SHH131298 SRD131296:SRD131298 TAZ131296:TAZ131298 TKV131296:TKV131298 TUR131296:TUR131298 UEN131296:UEN131298 UOJ131296:UOJ131298 UYF131296:UYF131298 VIB131296:VIB131298 VRX131296:VRX131298 WBT131296:WBT131298 WLP131296:WLP131298 WVL131296:WVL131298 D196832:D196834 IZ196832:IZ196834 SV196832:SV196834 ACR196832:ACR196834 AMN196832:AMN196834 AWJ196832:AWJ196834 BGF196832:BGF196834 BQB196832:BQB196834 BZX196832:BZX196834 CJT196832:CJT196834 CTP196832:CTP196834 DDL196832:DDL196834 DNH196832:DNH196834 DXD196832:DXD196834 EGZ196832:EGZ196834 EQV196832:EQV196834 FAR196832:FAR196834 FKN196832:FKN196834 FUJ196832:FUJ196834 GEF196832:GEF196834 GOB196832:GOB196834 GXX196832:GXX196834 HHT196832:HHT196834 HRP196832:HRP196834 IBL196832:IBL196834 ILH196832:ILH196834 IVD196832:IVD196834 JEZ196832:JEZ196834 JOV196832:JOV196834 JYR196832:JYR196834 KIN196832:KIN196834 KSJ196832:KSJ196834 LCF196832:LCF196834 LMB196832:LMB196834 LVX196832:LVX196834 MFT196832:MFT196834 MPP196832:MPP196834 MZL196832:MZL196834 NJH196832:NJH196834 NTD196832:NTD196834 OCZ196832:OCZ196834 OMV196832:OMV196834 OWR196832:OWR196834 PGN196832:PGN196834 PQJ196832:PQJ196834 QAF196832:QAF196834 QKB196832:QKB196834 QTX196832:QTX196834 RDT196832:RDT196834 RNP196832:RNP196834 RXL196832:RXL196834 SHH196832:SHH196834 SRD196832:SRD196834 TAZ196832:TAZ196834 TKV196832:TKV196834 TUR196832:TUR196834 UEN196832:UEN196834 UOJ196832:UOJ196834 UYF196832:UYF196834 VIB196832:VIB196834 VRX196832:VRX196834 WBT196832:WBT196834 WLP196832:WLP196834 WVL196832:WVL196834 D262368:D262370 IZ262368:IZ262370 SV262368:SV262370 ACR262368:ACR262370 AMN262368:AMN262370 AWJ262368:AWJ262370 BGF262368:BGF262370 BQB262368:BQB262370 BZX262368:BZX262370 CJT262368:CJT262370 CTP262368:CTP262370 DDL262368:DDL262370 DNH262368:DNH262370 DXD262368:DXD262370 EGZ262368:EGZ262370 EQV262368:EQV262370 FAR262368:FAR262370 FKN262368:FKN262370 FUJ262368:FUJ262370 GEF262368:GEF262370 GOB262368:GOB262370 GXX262368:GXX262370 HHT262368:HHT262370 HRP262368:HRP262370 IBL262368:IBL262370 ILH262368:ILH262370 IVD262368:IVD262370 JEZ262368:JEZ262370 JOV262368:JOV262370 JYR262368:JYR262370 KIN262368:KIN262370 KSJ262368:KSJ262370 LCF262368:LCF262370 LMB262368:LMB262370 LVX262368:LVX262370 MFT262368:MFT262370 MPP262368:MPP262370 MZL262368:MZL262370 NJH262368:NJH262370 NTD262368:NTD262370 OCZ262368:OCZ262370 OMV262368:OMV262370 OWR262368:OWR262370 PGN262368:PGN262370 PQJ262368:PQJ262370 QAF262368:QAF262370 QKB262368:QKB262370 QTX262368:QTX262370 RDT262368:RDT262370 RNP262368:RNP262370 RXL262368:RXL262370 SHH262368:SHH262370 SRD262368:SRD262370 TAZ262368:TAZ262370 TKV262368:TKV262370 TUR262368:TUR262370 UEN262368:UEN262370 UOJ262368:UOJ262370 UYF262368:UYF262370 VIB262368:VIB262370 VRX262368:VRX262370 WBT262368:WBT262370 WLP262368:WLP262370 WVL262368:WVL262370 D327904:D327906 IZ327904:IZ327906 SV327904:SV327906 ACR327904:ACR327906 AMN327904:AMN327906 AWJ327904:AWJ327906 BGF327904:BGF327906 BQB327904:BQB327906 BZX327904:BZX327906 CJT327904:CJT327906 CTP327904:CTP327906 DDL327904:DDL327906 DNH327904:DNH327906 DXD327904:DXD327906 EGZ327904:EGZ327906 EQV327904:EQV327906 FAR327904:FAR327906 FKN327904:FKN327906 FUJ327904:FUJ327906 GEF327904:GEF327906 GOB327904:GOB327906 GXX327904:GXX327906 HHT327904:HHT327906 HRP327904:HRP327906 IBL327904:IBL327906 ILH327904:ILH327906 IVD327904:IVD327906 JEZ327904:JEZ327906 JOV327904:JOV327906 JYR327904:JYR327906 KIN327904:KIN327906 KSJ327904:KSJ327906 LCF327904:LCF327906 LMB327904:LMB327906 LVX327904:LVX327906 MFT327904:MFT327906 MPP327904:MPP327906 MZL327904:MZL327906 NJH327904:NJH327906 NTD327904:NTD327906 OCZ327904:OCZ327906 OMV327904:OMV327906 OWR327904:OWR327906 PGN327904:PGN327906 PQJ327904:PQJ327906 QAF327904:QAF327906 QKB327904:QKB327906 QTX327904:QTX327906 RDT327904:RDT327906 RNP327904:RNP327906 RXL327904:RXL327906 SHH327904:SHH327906 SRD327904:SRD327906 TAZ327904:TAZ327906 TKV327904:TKV327906 TUR327904:TUR327906 UEN327904:UEN327906 UOJ327904:UOJ327906 UYF327904:UYF327906 VIB327904:VIB327906 VRX327904:VRX327906 WBT327904:WBT327906 WLP327904:WLP327906 WVL327904:WVL327906 D393440:D393442 IZ393440:IZ393442 SV393440:SV393442 ACR393440:ACR393442 AMN393440:AMN393442 AWJ393440:AWJ393442 BGF393440:BGF393442 BQB393440:BQB393442 BZX393440:BZX393442 CJT393440:CJT393442 CTP393440:CTP393442 DDL393440:DDL393442 DNH393440:DNH393442 DXD393440:DXD393442 EGZ393440:EGZ393442 EQV393440:EQV393442 FAR393440:FAR393442 FKN393440:FKN393442 FUJ393440:FUJ393442 GEF393440:GEF393442 GOB393440:GOB393442 GXX393440:GXX393442 HHT393440:HHT393442 HRP393440:HRP393442 IBL393440:IBL393442 ILH393440:ILH393442 IVD393440:IVD393442 JEZ393440:JEZ393442 JOV393440:JOV393442 JYR393440:JYR393442 KIN393440:KIN393442 KSJ393440:KSJ393442 LCF393440:LCF393442 LMB393440:LMB393442 LVX393440:LVX393442 MFT393440:MFT393442 MPP393440:MPP393442 MZL393440:MZL393442 NJH393440:NJH393442 NTD393440:NTD393442 OCZ393440:OCZ393442 OMV393440:OMV393442 OWR393440:OWR393442 PGN393440:PGN393442 PQJ393440:PQJ393442 QAF393440:QAF393442 QKB393440:QKB393442 QTX393440:QTX393442 RDT393440:RDT393442 RNP393440:RNP393442 RXL393440:RXL393442 SHH393440:SHH393442 SRD393440:SRD393442 TAZ393440:TAZ393442 TKV393440:TKV393442 TUR393440:TUR393442 UEN393440:UEN393442 UOJ393440:UOJ393442 UYF393440:UYF393442 VIB393440:VIB393442 VRX393440:VRX393442 WBT393440:WBT393442 WLP393440:WLP393442 WVL393440:WVL393442 D458976:D458978 IZ458976:IZ458978 SV458976:SV458978 ACR458976:ACR458978 AMN458976:AMN458978 AWJ458976:AWJ458978 BGF458976:BGF458978 BQB458976:BQB458978 BZX458976:BZX458978 CJT458976:CJT458978 CTP458976:CTP458978 DDL458976:DDL458978 DNH458976:DNH458978 DXD458976:DXD458978 EGZ458976:EGZ458978 EQV458976:EQV458978 FAR458976:FAR458978 FKN458976:FKN458978 FUJ458976:FUJ458978 GEF458976:GEF458978 GOB458976:GOB458978 GXX458976:GXX458978 HHT458976:HHT458978 HRP458976:HRP458978 IBL458976:IBL458978 ILH458976:ILH458978 IVD458976:IVD458978 JEZ458976:JEZ458978 JOV458976:JOV458978 JYR458976:JYR458978 KIN458976:KIN458978 KSJ458976:KSJ458978 LCF458976:LCF458978 LMB458976:LMB458978 LVX458976:LVX458978 MFT458976:MFT458978 MPP458976:MPP458978 MZL458976:MZL458978 NJH458976:NJH458978 NTD458976:NTD458978 OCZ458976:OCZ458978 OMV458976:OMV458978 OWR458976:OWR458978 PGN458976:PGN458978 PQJ458976:PQJ458978 QAF458976:QAF458978 QKB458976:QKB458978 QTX458976:QTX458978 RDT458976:RDT458978 RNP458976:RNP458978 RXL458976:RXL458978 SHH458976:SHH458978 SRD458976:SRD458978 TAZ458976:TAZ458978 TKV458976:TKV458978 TUR458976:TUR458978 UEN458976:UEN458978 UOJ458976:UOJ458978 UYF458976:UYF458978 VIB458976:VIB458978 VRX458976:VRX458978 WBT458976:WBT458978 WLP458976:WLP458978 WVL458976:WVL458978 D524512:D524514 IZ524512:IZ524514 SV524512:SV524514 ACR524512:ACR524514 AMN524512:AMN524514 AWJ524512:AWJ524514 BGF524512:BGF524514 BQB524512:BQB524514 BZX524512:BZX524514 CJT524512:CJT524514 CTP524512:CTP524514 DDL524512:DDL524514 DNH524512:DNH524514 DXD524512:DXD524514 EGZ524512:EGZ524514 EQV524512:EQV524514 FAR524512:FAR524514 FKN524512:FKN524514 FUJ524512:FUJ524514 GEF524512:GEF524514 GOB524512:GOB524514 GXX524512:GXX524514 HHT524512:HHT524514 HRP524512:HRP524514 IBL524512:IBL524514 ILH524512:ILH524514 IVD524512:IVD524514 JEZ524512:JEZ524514 JOV524512:JOV524514 JYR524512:JYR524514 KIN524512:KIN524514 KSJ524512:KSJ524514 LCF524512:LCF524514 LMB524512:LMB524514 LVX524512:LVX524514 MFT524512:MFT524514 MPP524512:MPP524514 MZL524512:MZL524514 NJH524512:NJH524514 NTD524512:NTD524514 OCZ524512:OCZ524514 OMV524512:OMV524514 OWR524512:OWR524514 PGN524512:PGN524514 PQJ524512:PQJ524514 QAF524512:QAF524514 QKB524512:QKB524514 QTX524512:QTX524514 RDT524512:RDT524514 RNP524512:RNP524514 RXL524512:RXL524514 SHH524512:SHH524514 SRD524512:SRD524514 TAZ524512:TAZ524514 TKV524512:TKV524514 TUR524512:TUR524514 UEN524512:UEN524514 UOJ524512:UOJ524514 UYF524512:UYF524514 VIB524512:VIB524514 VRX524512:VRX524514 WBT524512:WBT524514 WLP524512:WLP524514 WVL524512:WVL524514 D590048:D590050 IZ590048:IZ590050 SV590048:SV590050 ACR590048:ACR590050 AMN590048:AMN590050 AWJ590048:AWJ590050 BGF590048:BGF590050 BQB590048:BQB590050 BZX590048:BZX590050 CJT590048:CJT590050 CTP590048:CTP590050 DDL590048:DDL590050 DNH590048:DNH590050 DXD590048:DXD590050 EGZ590048:EGZ590050 EQV590048:EQV590050 FAR590048:FAR590050 FKN590048:FKN590050 FUJ590048:FUJ590050 GEF590048:GEF590050 GOB590048:GOB590050 GXX590048:GXX590050 HHT590048:HHT590050 HRP590048:HRP590050 IBL590048:IBL590050 ILH590048:ILH590050 IVD590048:IVD590050 JEZ590048:JEZ590050 JOV590048:JOV590050 JYR590048:JYR590050 KIN590048:KIN590050 KSJ590048:KSJ590050 LCF590048:LCF590050 LMB590048:LMB590050 LVX590048:LVX590050 MFT590048:MFT590050 MPP590048:MPP590050 MZL590048:MZL590050 NJH590048:NJH590050 NTD590048:NTD590050 OCZ590048:OCZ590050 OMV590048:OMV590050 OWR590048:OWR590050 PGN590048:PGN590050 PQJ590048:PQJ590050 QAF590048:QAF590050 QKB590048:QKB590050 QTX590048:QTX590050 RDT590048:RDT590050 RNP590048:RNP590050 RXL590048:RXL590050 SHH590048:SHH590050 SRD590048:SRD590050 TAZ590048:TAZ590050 TKV590048:TKV590050 TUR590048:TUR590050 UEN590048:UEN590050 UOJ590048:UOJ590050 UYF590048:UYF590050 VIB590048:VIB590050 VRX590048:VRX590050 WBT590048:WBT590050 WLP590048:WLP590050 WVL590048:WVL590050 D655584:D655586 IZ655584:IZ655586 SV655584:SV655586 ACR655584:ACR655586 AMN655584:AMN655586 AWJ655584:AWJ655586 BGF655584:BGF655586 BQB655584:BQB655586 BZX655584:BZX655586 CJT655584:CJT655586 CTP655584:CTP655586 DDL655584:DDL655586 DNH655584:DNH655586 DXD655584:DXD655586 EGZ655584:EGZ655586 EQV655584:EQV655586 FAR655584:FAR655586 FKN655584:FKN655586 FUJ655584:FUJ655586 GEF655584:GEF655586 GOB655584:GOB655586 GXX655584:GXX655586 HHT655584:HHT655586 HRP655584:HRP655586 IBL655584:IBL655586 ILH655584:ILH655586 IVD655584:IVD655586 JEZ655584:JEZ655586 JOV655584:JOV655586 JYR655584:JYR655586 KIN655584:KIN655586 KSJ655584:KSJ655586 LCF655584:LCF655586 LMB655584:LMB655586 LVX655584:LVX655586 MFT655584:MFT655586 MPP655584:MPP655586 MZL655584:MZL655586 NJH655584:NJH655586 NTD655584:NTD655586 OCZ655584:OCZ655586 OMV655584:OMV655586 OWR655584:OWR655586 PGN655584:PGN655586 PQJ655584:PQJ655586 QAF655584:QAF655586 QKB655584:QKB655586 QTX655584:QTX655586 RDT655584:RDT655586 RNP655584:RNP655586 RXL655584:RXL655586 SHH655584:SHH655586 SRD655584:SRD655586 TAZ655584:TAZ655586 TKV655584:TKV655586 TUR655584:TUR655586 UEN655584:UEN655586 UOJ655584:UOJ655586 UYF655584:UYF655586 VIB655584:VIB655586 VRX655584:VRX655586 WBT655584:WBT655586 WLP655584:WLP655586 WVL655584:WVL655586 D721120:D721122 IZ721120:IZ721122 SV721120:SV721122 ACR721120:ACR721122 AMN721120:AMN721122 AWJ721120:AWJ721122 BGF721120:BGF721122 BQB721120:BQB721122 BZX721120:BZX721122 CJT721120:CJT721122 CTP721120:CTP721122 DDL721120:DDL721122 DNH721120:DNH721122 DXD721120:DXD721122 EGZ721120:EGZ721122 EQV721120:EQV721122 FAR721120:FAR721122 FKN721120:FKN721122 FUJ721120:FUJ721122 GEF721120:GEF721122 GOB721120:GOB721122 GXX721120:GXX721122 HHT721120:HHT721122 HRP721120:HRP721122 IBL721120:IBL721122 ILH721120:ILH721122 IVD721120:IVD721122 JEZ721120:JEZ721122 JOV721120:JOV721122 JYR721120:JYR721122 KIN721120:KIN721122 KSJ721120:KSJ721122 LCF721120:LCF721122 LMB721120:LMB721122 LVX721120:LVX721122 MFT721120:MFT721122 MPP721120:MPP721122 MZL721120:MZL721122 NJH721120:NJH721122 NTD721120:NTD721122 OCZ721120:OCZ721122 OMV721120:OMV721122 OWR721120:OWR721122 PGN721120:PGN721122 PQJ721120:PQJ721122 QAF721120:QAF721122 QKB721120:QKB721122 QTX721120:QTX721122 RDT721120:RDT721122 RNP721120:RNP721122 RXL721120:RXL721122 SHH721120:SHH721122 SRD721120:SRD721122 TAZ721120:TAZ721122 TKV721120:TKV721122 TUR721120:TUR721122 UEN721120:UEN721122 UOJ721120:UOJ721122 UYF721120:UYF721122 VIB721120:VIB721122 VRX721120:VRX721122 WBT721120:WBT721122 WLP721120:WLP721122 WVL721120:WVL721122 D786656:D786658 IZ786656:IZ786658 SV786656:SV786658 ACR786656:ACR786658 AMN786656:AMN786658 AWJ786656:AWJ786658 BGF786656:BGF786658 BQB786656:BQB786658 BZX786656:BZX786658 CJT786656:CJT786658 CTP786656:CTP786658 DDL786656:DDL786658 DNH786656:DNH786658 DXD786656:DXD786658 EGZ786656:EGZ786658 EQV786656:EQV786658 FAR786656:FAR786658 FKN786656:FKN786658 FUJ786656:FUJ786658 GEF786656:GEF786658 GOB786656:GOB786658 GXX786656:GXX786658 HHT786656:HHT786658 HRP786656:HRP786658 IBL786656:IBL786658 ILH786656:ILH786658 IVD786656:IVD786658 JEZ786656:JEZ786658 JOV786656:JOV786658 JYR786656:JYR786658 KIN786656:KIN786658 KSJ786656:KSJ786658 LCF786656:LCF786658 LMB786656:LMB786658 LVX786656:LVX786658 MFT786656:MFT786658 MPP786656:MPP786658 MZL786656:MZL786658 NJH786656:NJH786658 NTD786656:NTD786658 OCZ786656:OCZ786658 OMV786656:OMV786658 OWR786656:OWR786658 PGN786656:PGN786658 PQJ786656:PQJ786658 QAF786656:QAF786658 QKB786656:QKB786658 QTX786656:QTX786658 RDT786656:RDT786658 RNP786656:RNP786658 RXL786656:RXL786658 SHH786656:SHH786658 SRD786656:SRD786658 TAZ786656:TAZ786658 TKV786656:TKV786658 TUR786656:TUR786658 UEN786656:UEN786658 UOJ786656:UOJ786658 UYF786656:UYF786658 VIB786656:VIB786658 VRX786656:VRX786658 WBT786656:WBT786658 WLP786656:WLP786658 WVL786656:WVL786658 D852192:D852194 IZ852192:IZ852194 SV852192:SV852194 ACR852192:ACR852194 AMN852192:AMN852194 AWJ852192:AWJ852194 BGF852192:BGF852194 BQB852192:BQB852194 BZX852192:BZX852194 CJT852192:CJT852194 CTP852192:CTP852194 DDL852192:DDL852194 DNH852192:DNH852194 DXD852192:DXD852194 EGZ852192:EGZ852194 EQV852192:EQV852194 FAR852192:FAR852194 FKN852192:FKN852194 FUJ852192:FUJ852194 GEF852192:GEF852194 GOB852192:GOB852194 GXX852192:GXX852194 HHT852192:HHT852194 HRP852192:HRP852194 IBL852192:IBL852194 ILH852192:ILH852194 IVD852192:IVD852194 JEZ852192:JEZ852194 JOV852192:JOV852194 JYR852192:JYR852194 KIN852192:KIN852194 KSJ852192:KSJ852194 LCF852192:LCF852194 LMB852192:LMB852194 LVX852192:LVX852194 MFT852192:MFT852194 MPP852192:MPP852194 MZL852192:MZL852194 NJH852192:NJH852194 NTD852192:NTD852194 OCZ852192:OCZ852194 OMV852192:OMV852194 OWR852192:OWR852194 PGN852192:PGN852194 PQJ852192:PQJ852194 QAF852192:QAF852194 QKB852192:QKB852194 QTX852192:QTX852194 RDT852192:RDT852194 RNP852192:RNP852194 RXL852192:RXL852194 SHH852192:SHH852194 SRD852192:SRD852194 TAZ852192:TAZ852194 TKV852192:TKV852194 TUR852192:TUR852194 UEN852192:UEN852194 UOJ852192:UOJ852194 UYF852192:UYF852194 VIB852192:VIB852194 VRX852192:VRX852194 WBT852192:WBT852194 WLP852192:WLP852194 WVL852192:WVL852194 D917728:D917730 IZ917728:IZ917730 SV917728:SV917730 ACR917728:ACR917730 AMN917728:AMN917730 AWJ917728:AWJ917730 BGF917728:BGF917730 BQB917728:BQB917730 BZX917728:BZX917730 CJT917728:CJT917730 CTP917728:CTP917730 DDL917728:DDL917730 DNH917728:DNH917730 DXD917728:DXD917730 EGZ917728:EGZ917730 EQV917728:EQV917730 FAR917728:FAR917730 FKN917728:FKN917730 FUJ917728:FUJ917730 GEF917728:GEF917730 GOB917728:GOB917730 GXX917728:GXX917730 HHT917728:HHT917730 HRP917728:HRP917730 IBL917728:IBL917730 ILH917728:ILH917730 IVD917728:IVD917730 JEZ917728:JEZ917730 JOV917728:JOV917730 JYR917728:JYR917730 KIN917728:KIN917730 KSJ917728:KSJ917730 LCF917728:LCF917730 LMB917728:LMB917730 LVX917728:LVX917730 MFT917728:MFT917730 MPP917728:MPP917730 MZL917728:MZL917730 NJH917728:NJH917730 NTD917728:NTD917730 OCZ917728:OCZ917730 OMV917728:OMV917730 OWR917728:OWR917730 PGN917728:PGN917730 PQJ917728:PQJ917730 QAF917728:QAF917730 QKB917728:QKB917730 QTX917728:QTX917730 RDT917728:RDT917730 RNP917728:RNP917730 RXL917728:RXL917730 SHH917728:SHH917730 SRD917728:SRD917730 TAZ917728:TAZ917730 TKV917728:TKV917730 TUR917728:TUR917730 UEN917728:UEN917730 UOJ917728:UOJ917730 UYF917728:UYF917730 VIB917728:VIB917730 VRX917728:VRX917730 WBT917728:WBT917730 WLP917728:WLP917730 WVL917728:WVL917730 D983264:D983266 IZ983264:IZ983266 SV983264:SV983266 ACR983264:ACR983266 AMN983264:AMN983266 AWJ983264:AWJ983266 BGF983264:BGF983266 BQB983264:BQB983266 BZX983264:BZX983266 CJT983264:CJT983266 CTP983264:CTP983266 DDL983264:DDL983266 DNH983264:DNH983266 DXD983264:DXD983266 EGZ983264:EGZ983266 EQV983264:EQV983266 FAR983264:FAR983266 FKN983264:FKN983266 FUJ983264:FUJ983266 GEF983264:GEF983266 GOB983264:GOB983266 GXX983264:GXX983266 HHT983264:HHT983266 HRP983264:HRP983266 IBL983264:IBL983266 ILH983264:ILH983266 IVD983264:IVD983266 JEZ983264:JEZ983266 JOV983264:JOV983266 JYR983264:JYR983266 KIN983264:KIN983266 KSJ983264:KSJ983266 LCF983264:LCF983266 LMB983264:LMB983266 LVX983264:LVX983266 MFT983264:MFT983266 MPP983264:MPP983266 MZL983264:MZL983266 NJH983264:NJH983266 NTD983264:NTD983266 OCZ983264:OCZ983266 OMV983264:OMV983266 OWR983264:OWR983266 PGN983264:PGN983266 PQJ983264:PQJ983266 QAF983264:QAF983266 QKB983264:QKB983266 QTX983264:QTX983266 RDT983264:RDT983266 RNP983264:RNP983266 RXL983264:RXL983266 SHH983264:SHH983266 SRD983264:SRD983266 TAZ983264:TAZ983266 TKV983264:TKV983266 TUR983264:TUR983266 UEN983264:UEN983266 UOJ983264:UOJ983266 UYF983264:UYF983266 VIB983264:VIB983266 VRX983264:VRX983266 WBT983264:WBT983266 WLP983264:WLP983266 WVL983264:WVL983266 D237 IZ237 SV237 ACR237 AMN237 AWJ237 BGF237 BQB237 BZX237 CJT237 CTP237 DDL237 DNH237 DXD237 EGZ237 EQV237 FAR237 FKN237 FUJ237 GEF237 GOB237 GXX237 HHT237 HRP237 IBL237 ILH237 IVD237 JEZ237 JOV237 JYR237 KIN237 KSJ237 LCF237 LMB237 LVX237 MFT237 MPP237 MZL237 NJH237 NTD237 OCZ237 OMV237 OWR237 PGN237 PQJ237 QAF237 QKB237 QTX237 RDT237 RNP237 RXL237 SHH237 SRD237 TAZ237 TKV237 TUR237 UEN237 UOJ237 UYF237 VIB237 VRX237 WBT237 WLP237 WVL237 D65769 IZ65769 SV65769 ACR65769 AMN65769 AWJ65769 BGF65769 BQB65769 BZX65769 CJT65769 CTP65769 DDL65769 DNH65769 DXD65769 EGZ65769 EQV65769 FAR65769 FKN65769 FUJ65769 GEF65769 GOB65769 GXX65769 HHT65769 HRP65769 IBL65769 ILH65769 IVD65769 JEZ65769 JOV65769 JYR65769 KIN65769 KSJ65769 LCF65769 LMB65769 LVX65769 MFT65769 MPP65769 MZL65769 NJH65769 NTD65769 OCZ65769 OMV65769 OWR65769 PGN65769 PQJ65769 QAF65769 QKB65769 QTX65769 RDT65769 RNP65769 RXL65769 SHH65769 SRD65769 TAZ65769 TKV65769 TUR65769 UEN65769 UOJ65769 UYF65769 VIB65769 VRX65769 WBT65769 WLP65769 WVL65769 D131305 IZ131305 SV131305 ACR131305 AMN131305 AWJ131305 BGF131305 BQB131305 BZX131305 CJT131305 CTP131305 DDL131305 DNH131305 DXD131305 EGZ131305 EQV131305 FAR131305 FKN131305 FUJ131305 GEF131305 GOB131305 GXX131305 HHT131305 HRP131305 IBL131305 ILH131305 IVD131305 JEZ131305 JOV131305 JYR131305 KIN131305 KSJ131305 LCF131305 LMB131305 LVX131305 MFT131305 MPP131305 MZL131305 NJH131305 NTD131305 OCZ131305 OMV131305 OWR131305 PGN131305 PQJ131305 QAF131305 QKB131305 QTX131305 RDT131305 RNP131305 RXL131305 SHH131305 SRD131305 TAZ131305 TKV131305 TUR131305 UEN131305 UOJ131305 UYF131305 VIB131305 VRX131305 WBT131305 WLP131305 WVL131305 D196841 IZ196841 SV196841 ACR196841 AMN196841 AWJ196841 BGF196841 BQB196841 BZX196841 CJT196841 CTP196841 DDL196841 DNH196841 DXD196841 EGZ196841 EQV196841 FAR196841 FKN196841 FUJ196841 GEF196841 GOB196841 GXX196841 HHT196841 HRP196841 IBL196841 ILH196841 IVD196841 JEZ196841 JOV196841 JYR196841 KIN196841 KSJ196841 LCF196841 LMB196841 LVX196841 MFT196841 MPP196841 MZL196841 NJH196841 NTD196841 OCZ196841 OMV196841 OWR196841 PGN196841 PQJ196841 QAF196841 QKB196841 QTX196841 RDT196841 RNP196841 RXL196841 SHH196841 SRD196841 TAZ196841 TKV196841 TUR196841 UEN196841 UOJ196841 UYF196841 VIB196841 VRX196841 WBT196841 WLP196841 WVL196841 D262377 IZ262377 SV262377 ACR262377 AMN262377 AWJ262377 BGF262377 BQB262377 BZX262377 CJT262377 CTP262377 DDL262377 DNH262377 DXD262377 EGZ262377 EQV262377 FAR262377 FKN262377 FUJ262377 GEF262377 GOB262377 GXX262377 HHT262377 HRP262377 IBL262377 ILH262377 IVD262377 JEZ262377 JOV262377 JYR262377 KIN262377 KSJ262377 LCF262377 LMB262377 LVX262377 MFT262377 MPP262377 MZL262377 NJH262377 NTD262377 OCZ262377 OMV262377 OWR262377 PGN262377 PQJ262377 QAF262377 QKB262377 QTX262377 RDT262377 RNP262377 RXL262377 SHH262377 SRD262377 TAZ262377 TKV262377 TUR262377 UEN262377 UOJ262377 UYF262377 VIB262377 VRX262377 WBT262377 WLP262377 WVL262377 D327913 IZ327913 SV327913 ACR327913 AMN327913 AWJ327913 BGF327913 BQB327913 BZX327913 CJT327913 CTP327913 DDL327913 DNH327913 DXD327913 EGZ327913 EQV327913 FAR327913 FKN327913 FUJ327913 GEF327913 GOB327913 GXX327913 HHT327913 HRP327913 IBL327913 ILH327913 IVD327913 JEZ327913 JOV327913 JYR327913 KIN327913 KSJ327913 LCF327913 LMB327913 LVX327913 MFT327913 MPP327913 MZL327913 NJH327913 NTD327913 OCZ327913 OMV327913 OWR327913 PGN327913 PQJ327913 QAF327913 QKB327913 QTX327913 RDT327913 RNP327913 RXL327913 SHH327913 SRD327913 TAZ327913 TKV327913 TUR327913 UEN327913 UOJ327913 UYF327913 VIB327913 VRX327913 WBT327913 WLP327913 WVL327913 D393449 IZ393449 SV393449 ACR393449 AMN393449 AWJ393449 BGF393449 BQB393449 BZX393449 CJT393449 CTP393449 DDL393449 DNH393449 DXD393449 EGZ393449 EQV393449 FAR393449 FKN393449 FUJ393449 GEF393449 GOB393449 GXX393449 HHT393449 HRP393449 IBL393449 ILH393449 IVD393449 JEZ393449 JOV393449 JYR393449 KIN393449 KSJ393449 LCF393449 LMB393449 LVX393449 MFT393449 MPP393449 MZL393449 NJH393449 NTD393449 OCZ393449 OMV393449 OWR393449 PGN393449 PQJ393449 QAF393449 QKB393449 QTX393449 RDT393449 RNP393449 RXL393449 SHH393449 SRD393449 TAZ393449 TKV393449 TUR393449 UEN393449 UOJ393449 UYF393449 VIB393449 VRX393449 WBT393449 WLP393449 WVL393449 D458985 IZ458985 SV458985 ACR458985 AMN458985 AWJ458985 BGF458985 BQB458985 BZX458985 CJT458985 CTP458985 DDL458985 DNH458985 DXD458985 EGZ458985 EQV458985 FAR458985 FKN458985 FUJ458985 GEF458985 GOB458985 GXX458985 HHT458985 HRP458985 IBL458985 ILH458985 IVD458985 JEZ458985 JOV458985 JYR458985 KIN458985 KSJ458985 LCF458985 LMB458985 LVX458985 MFT458985 MPP458985 MZL458985 NJH458985 NTD458985 OCZ458985 OMV458985 OWR458985 PGN458985 PQJ458985 QAF458985 QKB458985 QTX458985 RDT458985 RNP458985 RXL458985 SHH458985 SRD458985 TAZ458985 TKV458985 TUR458985 UEN458985 UOJ458985 UYF458985 VIB458985 VRX458985 WBT458985 WLP458985 WVL458985 D524521 IZ524521 SV524521 ACR524521 AMN524521 AWJ524521 BGF524521 BQB524521 BZX524521 CJT524521 CTP524521 DDL524521 DNH524521 DXD524521 EGZ524521 EQV524521 FAR524521 FKN524521 FUJ524521 GEF524521 GOB524521 GXX524521 HHT524521 HRP524521 IBL524521 ILH524521 IVD524521 JEZ524521 JOV524521 JYR524521 KIN524521 KSJ524521 LCF524521 LMB524521 LVX524521 MFT524521 MPP524521 MZL524521 NJH524521 NTD524521 OCZ524521 OMV524521 OWR524521 PGN524521 PQJ524521 QAF524521 QKB524521 QTX524521 RDT524521 RNP524521 RXL524521 SHH524521 SRD524521 TAZ524521 TKV524521 TUR524521 UEN524521 UOJ524521 UYF524521 VIB524521 VRX524521 WBT524521 WLP524521 WVL524521 D590057 IZ590057 SV590057 ACR590057 AMN590057 AWJ590057 BGF590057 BQB590057 BZX590057 CJT590057 CTP590057 DDL590057 DNH590057 DXD590057 EGZ590057 EQV590057 FAR590057 FKN590057 FUJ590057 GEF590057 GOB590057 GXX590057 HHT590057 HRP590057 IBL590057 ILH590057 IVD590057 JEZ590057 JOV590057 JYR590057 KIN590057 KSJ590057 LCF590057 LMB590057 LVX590057 MFT590057 MPP590057 MZL590057 NJH590057 NTD590057 OCZ590057 OMV590057 OWR590057 PGN590057 PQJ590057 QAF590057 QKB590057 QTX590057 RDT590057 RNP590057 RXL590057 SHH590057 SRD590057 TAZ590057 TKV590057 TUR590057 UEN590057 UOJ590057 UYF590057 VIB590057 VRX590057 WBT590057 WLP590057 WVL590057 D655593 IZ655593 SV655593 ACR655593 AMN655593 AWJ655593 BGF655593 BQB655593 BZX655593 CJT655593 CTP655593 DDL655593 DNH655593 DXD655593 EGZ655593 EQV655593 FAR655593 FKN655593 FUJ655593 GEF655593 GOB655593 GXX655593 HHT655593 HRP655593 IBL655593 ILH655593 IVD655593 JEZ655593 JOV655593 JYR655593 KIN655593 KSJ655593 LCF655593 LMB655593 LVX655593 MFT655593 MPP655593 MZL655593 NJH655593 NTD655593 OCZ655593 OMV655593 OWR655593 PGN655593 PQJ655593 QAF655593 QKB655593 QTX655593 RDT655593 RNP655593 RXL655593 SHH655593 SRD655593 TAZ655593 TKV655593 TUR655593 UEN655593 UOJ655593 UYF655593 VIB655593 VRX655593 WBT655593 WLP655593 WVL655593 D721129 IZ721129 SV721129 ACR721129 AMN721129 AWJ721129 BGF721129 BQB721129 BZX721129 CJT721129 CTP721129 DDL721129 DNH721129 DXD721129 EGZ721129 EQV721129 FAR721129 FKN721129 FUJ721129 GEF721129 GOB721129 GXX721129 HHT721129 HRP721129 IBL721129 ILH721129 IVD721129 JEZ721129 JOV721129 JYR721129 KIN721129 KSJ721129 LCF721129 LMB721129 LVX721129 MFT721129 MPP721129 MZL721129 NJH721129 NTD721129 OCZ721129 OMV721129 OWR721129 PGN721129 PQJ721129 QAF721129 QKB721129 QTX721129 RDT721129 RNP721129 RXL721129 SHH721129 SRD721129 TAZ721129 TKV721129 TUR721129 UEN721129 UOJ721129 UYF721129 VIB721129 VRX721129 WBT721129 WLP721129 WVL721129 D786665 IZ786665 SV786665 ACR786665 AMN786665 AWJ786665 BGF786665 BQB786665 BZX786665 CJT786665 CTP786665 DDL786665 DNH786665 DXD786665 EGZ786665 EQV786665 FAR786665 FKN786665 FUJ786665 GEF786665 GOB786665 GXX786665 HHT786665 HRP786665 IBL786665 ILH786665 IVD786665 JEZ786665 JOV786665 JYR786665 KIN786665 KSJ786665 LCF786665 LMB786665 LVX786665 MFT786665 MPP786665 MZL786665 NJH786665 NTD786665 OCZ786665 OMV786665 OWR786665 PGN786665 PQJ786665 QAF786665 QKB786665 QTX786665 RDT786665 RNP786665 RXL786665 SHH786665 SRD786665 TAZ786665 TKV786665 TUR786665 UEN786665 UOJ786665 UYF786665 VIB786665 VRX786665 WBT786665 WLP786665 WVL786665 D852201 IZ852201 SV852201 ACR852201 AMN852201 AWJ852201 BGF852201 BQB852201 BZX852201 CJT852201 CTP852201 DDL852201 DNH852201 DXD852201 EGZ852201 EQV852201 FAR852201 FKN852201 FUJ852201 GEF852201 GOB852201 GXX852201 HHT852201 HRP852201 IBL852201 ILH852201 IVD852201 JEZ852201 JOV852201 JYR852201 KIN852201 KSJ852201 LCF852201 LMB852201 LVX852201 MFT852201 MPP852201 MZL852201 NJH852201 NTD852201 OCZ852201 OMV852201 OWR852201 PGN852201 PQJ852201 QAF852201 QKB852201 QTX852201 RDT852201 RNP852201 RXL852201 SHH852201 SRD852201 TAZ852201 TKV852201 TUR852201 UEN852201 UOJ852201 UYF852201 VIB852201 VRX852201 WBT852201 WLP852201 WVL852201 D917737 IZ917737 SV917737 ACR917737 AMN917737 AWJ917737 BGF917737 BQB917737 BZX917737 CJT917737 CTP917737 DDL917737 DNH917737 DXD917737 EGZ917737 EQV917737 FAR917737 FKN917737 FUJ917737 GEF917737 GOB917737 GXX917737 HHT917737 HRP917737 IBL917737 ILH917737 IVD917737 JEZ917737 JOV917737 JYR917737 KIN917737 KSJ917737 LCF917737 LMB917737 LVX917737 MFT917737 MPP917737 MZL917737 NJH917737 NTD917737 OCZ917737 OMV917737 OWR917737 PGN917737 PQJ917737 QAF917737 QKB917737 QTX917737 RDT917737 RNP917737 RXL917737 SHH917737 SRD917737 TAZ917737 TKV917737 TUR917737 UEN917737 UOJ917737 UYF917737 VIB917737 VRX917737 WBT917737 WLP917737 WVL917737 D983273 IZ983273 SV983273 ACR983273 AMN983273 AWJ983273 BGF983273 BQB983273 BZX983273 CJT983273 CTP983273 DDL983273 DNH983273 DXD983273 EGZ983273 EQV983273 FAR983273 FKN983273 FUJ983273 GEF983273 GOB983273 GXX983273 HHT983273 HRP983273 IBL983273 ILH983273 IVD983273 JEZ983273 JOV983273 JYR983273 KIN983273 KSJ983273 LCF983273 LMB983273 LVX983273 MFT983273 MPP983273 MZL983273 NJH983273 NTD983273 OCZ983273 OMV983273 OWR983273 PGN983273 PQJ983273 QAF983273 QKB983273 QTX983273 RDT983273 RNP983273 RXL983273 SHH983273 SRD983273 TAZ983273 TKV983273 TUR983273 UEN983273 UOJ983273 UYF983273 VIB983273 VRX983273 WBT983273 WLP983273 WVL983273"/>
    <dataValidation allowBlank="1" showInputMessage="1" showErrorMessage="1" prompt="Características cualitativas significativas que les impacten financieramente." sqref="D173:F173 IZ173:JB173 SV173:SX173 ACR173:ACT173 AMN173:AMP173 AWJ173:AWL173 BGF173:BGH173 BQB173:BQD173 BZX173:BZZ173 CJT173:CJV173 CTP173:CTR173 DDL173:DDN173 DNH173:DNJ173 DXD173:DXF173 EGZ173:EHB173 EQV173:EQX173 FAR173:FAT173 FKN173:FKP173 FUJ173:FUL173 GEF173:GEH173 GOB173:GOD173 GXX173:GXZ173 HHT173:HHV173 HRP173:HRR173 IBL173:IBN173 ILH173:ILJ173 IVD173:IVF173 JEZ173:JFB173 JOV173:JOX173 JYR173:JYT173 KIN173:KIP173 KSJ173:KSL173 LCF173:LCH173 LMB173:LMD173 LVX173:LVZ173 MFT173:MFV173 MPP173:MPR173 MZL173:MZN173 NJH173:NJJ173 NTD173:NTF173 OCZ173:ODB173 OMV173:OMX173 OWR173:OWT173 PGN173:PGP173 PQJ173:PQL173 QAF173:QAH173 QKB173:QKD173 QTX173:QTZ173 RDT173:RDV173 RNP173:RNR173 RXL173:RXN173 SHH173:SHJ173 SRD173:SRF173 TAZ173:TBB173 TKV173:TKX173 TUR173:TUT173 UEN173:UEP173 UOJ173:UOL173 UYF173:UYH173 VIB173:VID173 VRX173:VRZ173 WBT173:WBV173 WLP173:WLR173 WVL173:WVN173 D65705:F65705 IZ65705:JB65705 SV65705:SX65705 ACR65705:ACT65705 AMN65705:AMP65705 AWJ65705:AWL65705 BGF65705:BGH65705 BQB65705:BQD65705 BZX65705:BZZ65705 CJT65705:CJV65705 CTP65705:CTR65705 DDL65705:DDN65705 DNH65705:DNJ65705 DXD65705:DXF65705 EGZ65705:EHB65705 EQV65705:EQX65705 FAR65705:FAT65705 FKN65705:FKP65705 FUJ65705:FUL65705 GEF65705:GEH65705 GOB65705:GOD65705 GXX65705:GXZ65705 HHT65705:HHV65705 HRP65705:HRR65705 IBL65705:IBN65705 ILH65705:ILJ65705 IVD65705:IVF65705 JEZ65705:JFB65705 JOV65705:JOX65705 JYR65705:JYT65705 KIN65705:KIP65705 KSJ65705:KSL65705 LCF65705:LCH65705 LMB65705:LMD65705 LVX65705:LVZ65705 MFT65705:MFV65705 MPP65705:MPR65705 MZL65705:MZN65705 NJH65705:NJJ65705 NTD65705:NTF65705 OCZ65705:ODB65705 OMV65705:OMX65705 OWR65705:OWT65705 PGN65705:PGP65705 PQJ65705:PQL65705 QAF65705:QAH65705 QKB65705:QKD65705 QTX65705:QTZ65705 RDT65705:RDV65705 RNP65705:RNR65705 RXL65705:RXN65705 SHH65705:SHJ65705 SRD65705:SRF65705 TAZ65705:TBB65705 TKV65705:TKX65705 TUR65705:TUT65705 UEN65705:UEP65705 UOJ65705:UOL65705 UYF65705:UYH65705 VIB65705:VID65705 VRX65705:VRZ65705 WBT65705:WBV65705 WLP65705:WLR65705 WVL65705:WVN65705 D131241:F131241 IZ131241:JB131241 SV131241:SX131241 ACR131241:ACT131241 AMN131241:AMP131241 AWJ131241:AWL131241 BGF131241:BGH131241 BQB131241:BQD131241 BZX131241:BZZ131241 CJT131241:CJV131241 CTP131241:CTR131241 DDL131241:DDN131241 DNH131241:DNJ131241 DXD131241:DXF131241 EGZ131241:EHB131241 EQV131241:EQX131241 FAR131241:FAT131241 FKN131241:FKP131241 FUJ131241:FUL131241 GEF131241:GEH131241 GOB131241:GOD131241 GXX131241:GXZ131241 HHT131241:HHV131241 HRP131241:HRR131241 IBL131241:IBN131241 ILH131241:ILJ131241 IVD131241:IVF131241 JEZ131241:JFB131241 JOV131241:JOX131241 JYR131241:JYT131241 KIN131241:KIP131241 KSJ131241:KSL131241 LCF131241:LCH131241 LMB131241:LMD131241 LVX131241:LVZ131241 MFT131241:MFV131241 MPP131241:MPR131241 MZL131241:MZN131241 NJH131241:NJJ131241 NTD131241:NTF131241 OCZ131241:ODB131241 OMV131241:OMX131241 OWR131241:OWT131241 PGN131241:PGP131241 PQJ131241:PQL131241 QAF131241:QAH131241 QKB131241:QKD131241 QTX131241:QTZ131241 RDT131241:RDV131241 RNP131241:RNR131241 RXL131241:RXN131241 SHH131241:SHJ131241 SRD131241:SRF131241 TAZ131241:TBB131241 TKV131241:TKX131241 TUR131241:TUT131241 UEN131241:UEP131241 UOJ131241:UOL131241 UYF131241:UYH131241 VIB131241:VID131241 VRX131241:VRZ131241 WBT131241:WBV131241 WLP131241:WLR131241 WVL131241:WVN131241 D196777:F196777 IZ196777:JB196777 SV196777:SX196777 ACR196777:ACT196777 AMN196777:AMP196777 AWJ196777:AWL196777 BGF196777:BGH196777 BQB196777:BQD196777 BZX196777:BZZ196777 CJT196777:CJV196777 CTP196777:CTR196777 DDL196777:DDN196777 DNH196777:DNJ196777 DXD196777:DXF196777 EGZ196777:EHB196777 EQV196777:EQX196777 FAR196777:FAT196777 FKN196777:FKP196777 FUJ196777:FUL196777 GEF196777:GEH196777 GOB196777:GOD196777 GXX196777:GXZ196777 HHT196777:HHV196777 HRP196777:HRR196777 IBL196777:IBN196777 ILH196777:ILJ196777 IVD196777:IVF196777 JEZ196777:JFB196777 JOV196777:JOX196777 JYR196777:JYT196777 KIN196777:KIP196777 KSJ196777:KSL196777 LCF196777:LCH196777 LMB196777:LMD196777 LVX196777:LVZ196777 MFT196777:MFV196777 MPP196777:MPR196777 MZL196777:MZN196777 NJH196777:NJJ196777 NTD196777:NTF196777 OCZ196777:ODB196777 OMV196777:OMX196777 OWR196777:OWT196777 PGN196777:PGP196777 PQJ196777:PQL196777 QAF196777:QAH196777 QKB196777:QKD196777 QTX196777:QTZ196777 RDT196777:RDV196777 RNP196777:RNR196777 RXL196777:RXN196777 SHH196777:SHJ196777 SRD196777:SRF196777 TAZ196777:TBB196777 TKV196777:TKX196777 TUR196777:TUT196777 UEN196777:UEP196777 UOJ196777:UOL196777 UYF196777:UYH196777 VIB196777:VID196777 VRX196777:VRZ196777 WBT196777:WBV196777 WLP196777:WLR196777 WVL196777:WVN196777 D262313:F262313 IZ262313:JB262313 SV262313:SX262313 ACR262313:ACT262313 AMN262313:AMP262313 AWJ262313:AWL262313 BGF262313:BGH262313 BQB262313:BQD262313 BZX262313:BZZ262313 CJT262313:CJV262313 CTP262313:CTR262313 DDL262313:DDN262313 DNH262313:DNJ262313 DXD262313:DXF262313 EGZ262313:EHB262313 EQV262313:EQX262313 FAR262313:FAT262313 FKN262313:FKP262313 FUJ262313:FUL262313 GEF262313:GEH262313 GOB262313:GOD262313 GXX262313:GXZ262313 HHT262313:HHV262313 HRP262313:HRR262313 IBL262313:IBN262313 ILH262313:ILJ262313 IVD262313:IVF262313 JEZ262313:JFB262313 JOV262313:JOX262313 JYR262313:JYT262313 KIN262313:KIP262313 KSJ262313:KSL262313 LCF262313:LCH262313 LMB262313:LMD262313 LVX262313:LVZ262313 MFT262313:MFV262313 MPP262313:MPR262313 MZL262313:MZN262313 NJH262313:NJJ262313 NTD262313:NTF262313 OCZ262313:ODB262313 OMV262313:OMX262313 OWR262313:OWT262313 PGN262313:PGP262313 PQJ262313:PQL262313 QAF262313:QAH262313 QKB262313:QKD262313 QTX262313:QTZ262313 RDT262313:RDV262313 RNP262313:RNR262313 RXL262313:RXN262313 SHH262313:SHJ262313 SRD262313:SRF262313 TAZ262313:TBB262313 TKV262313:TKX262313 TUR262313:TUT262313 UEN262313:UEP262313 UOJ262313:UOL262313 UYF262313:UYH262313 VIB262313:VID262313 VRX262313:VRZ262313 WBT262313:WBV262313 WLP262313:WLR262313 WVL262313:WVN262313 D327849:F327849 IZ327849:JB327849 SV327849:SX327849 ACR327849:ACT327849 AMN327849:AMP327849 AWJ327849:AWL327849 BGF327849:BGH327849 BQB327849:BQD327849 BZX327849:BZZ327849 CJT327849:CJV327849 CTP327849:CTR327849 DDL327849:DDN327849 DNH327849:DNJ327849 DXD327849:DXF327849 EGZ327849:EHB327849 EQV327849:EQX327849 FAR327849:FAT327849 FKN327849:FKP327849 FUJ327849:FUL327849 GEF327849:GEH327849 GOB327849:GOD327849 GXX327849:GXZ327849 HHT327849:HHV327849 HRP327849:HRR327849 IBL327849:IBN327849 ILH327849:ILJ327849 IVD327849:IVF327849 JEZ327849:JFB327849 JOV327849:JOX327849 JYR327849:JYT327849 KIN327849:KIP327849 KSJ327849:KSL327849 LCF327849:LCH327849 LMB327849:LMD327849 LVX327849:LVZ327849 MFT327849:MFV327849 MPP327849:MPR327849 MZL327849:MZN327849 NJH327849:NJJ327849 NTD327849:NTF327849 OCZ327849:ODB327849 OMV327849:OMX327849 OWR327849:OWT327849 PGN327849:PGP327849 PQJ327849:PQL327849 QAF327849:QAH327849 QKB327849:QKD327849 QTX327849:QTZ327849 RDT327849:RDV327849 RNP327849:RNR327849 RXL327849:RXN327849 SHH327849:SHJ327849 SRD327849:SRF327849 TAZ327849:TBB327849 TKV327849:TKX327849 TUR327849:TUT327849 UEN327849:UEP327849 UOJ327849:UOL327849 UYF327849:UYH327849 VIB327849:VID327849 VRX327849:VRZ327849 WBT327849:WBV327849 WLP327849:WLR327849 WVL327849:WVN327849 D393385:F393385 IZ393385:JB393385 SV393385:SX393385 ACR393385:ACT393385 AMN393385:AMP393385 AWJ393385:AWL393385 BGF393385:BGH393385 BQB393385:BQD393385 BZX393385:BZZ393385 CJT393385:CJV393385 CTP393385:CTR393385 DDL393385:DDN393385 DNH393385:DNJ393385 DXD393385:DXF393385 EGZ393385:EHB393385 EQV393385:EQX393385 FAR393385:FAT393385 FKN393385:FKP393385 FUJ393385:FUL393385 GEF393385:GEH393385 GOB393385:GOD393385 GXX393385:GXZ393385 HHT393385:HHV393385 HRP393385:HRR393385 IBL393385:IBN393385 ILH393385:ILJ393385 IVD393385:IVF393385 JEZ393385:JFB393385 JOV393385:JOX393385 JYR393385:JYT393385 KIN393385:KIP393385 KSJ393385:KSL393385 LCF393385:LCH393385 LMB393385:LMD393385 LVX393385:LVZ393385 MFT393385:MFV393385 MPP393385:MPR393385 MZL393385:MZN393385 NJH393385:NJJ393385 NTD393385:NTF393385 OCZ393385:ODB393385 OMV393385:OMX393385 OWR393385:OWT393385 PGN393385:PGP393385 PQJ393385:PQL393385 QAF393385:QAH393385 QKB393385:QKD393385 QTX393385:QTZ393385 RDT393385:RDV393385 RNP393385:RNR393385 RXL393385:RXN393385 SHH393385:SHJ393385 SRD393385:SRF393385 TAZ393385:TBB393385 TKV393385:TKX393385 TUR393385:TUT393385 UEN393385:UEP393385 UOJ393385:UOL393385 UYF393385:UYH393385 VIB393385:VID393385 VRX393385:VRZ393385 WBT393385:WBV393385 WLP393385:WLR393385 WVL393385:WVN393385 D458921:F458921 IZ458921:JB458921 SV458921:SX458921 ACR458921:ACT458921 AMN458921:AMP458921 AWJ458921:AWL458921 BGF458921:BGH458921 BQB458921:BQD458921 BZX458921:BZZ458921 CJT458921:CJV458921 CTP458921:CTR458921 DDL458921:DDN458921 DNH458921:DNJ458921 DXD458921:DXF458921 EGZ458921:EHB458921 EQV458921:EQX458921 FAR458921:FAT458921 FKN458921:FKP458921 FUJ458921:FUL458921 GEF458921:GEH458921 GOB458921:GOD458921 GXX458921:GXZ458921 HHT458921:HHV458921 HRP458921:HRR458921 IBL458921:IBN458921 ILH458921:ILJ458921 IVD458921:IVF458921 JEZ458921:JFB458921 JOV458921:JOX458921 JYR458921:JYT458921 KIN458921:KIP458921 KSJ458921:KSL458921 LCF458921:LCH458921 LMB458921:LMD458921 LVX458921:LVZ458921 MFT458921:MFV458921 MPP458921:MPR458921 MZL458921:MZN458921 NJH458921:NJJ458921 NTD458921:NTF458921 OCZ458921:ODB458921 OMV458921:OMX458921 OWR458921:OWT458921 PGN458921:PGP458921 PQJ458921:PQL458921 QAF458921:QAH458921 QKB458921:QKD458921 QTX458921:QTZ458921 RDT458921:RDV458921 RNP458921:RNR458921 RXL458921:RXN458921 SHH458921:SHJ458921 SRD458921:SRF458921 TAZ458921:TBB458921 TKV458921:TKX458921 TUR458921:TUT458921 UEN458921:UEP458921 UOJ458921:UOL458921 UYF458921:UYH458921 VIB458921:VID458921 VRX458921:VRZ458921 WBT458921:WBV458921 WLP458921:WLR458921 WVL458921:WVN458921 D524457:F524457 IZ524457:JB524457 SV524457:SX524457 ACR524457:ACT524457 AMN524457:AMP524457 AWJ524457:AWL524457 BGF524457:BGH524457 BQB524457:BQD524457 BZX524457:BZZ524457 CJT524457:CJV524457 CTP524457:CTR524457 DDL524457:DDN524457 DNH524457:DNJ524457 DXD524457:DXF524457 EGZ524457:EHB524457 EQV524457:EQX524457 FAR524457:FAT524457 FKN524457:FKP524457 FUJ524457:FUL524457 GEF524457:GEH524457 GOB524457:GOD524457 GXX524457:GXZ524457 HHT524457:HHV524457 HRP524457:HRR524457 IBL524457:IBN524457 ILH524457:ILJ524457 IVD524457:IVF524457 JEZ524457:JFB524457 JOV524457:JOX524457 JYR524457:JYT524457 KIN524457:KIP524457 KSJ524457:KSL524457 LCF524457:LCH524457 LMB524457:LMD524457 LVX524457:LVZ524457 MFT524457:MFV524457 MPP524457:MPR524457 MZL524457:MZN524457 NJH524457:NJJ524457 NTD524457:NTF524457 OCZ524457:ODB524457 OMV524457:OMX524457 OWR524457:OWT524457 PGN524457:PGP524457 PQJ524457:PQL524457 QAF524457:QAH524457 QKB524457:QKD524457 QTX524457:QTZ524457 RDT524457:RDV524457 RNP524457:RNR524457 RXL524457:RXN524457 SHH524457:SHJ524457 SRD524457:SRF524457 TAZ524457:TBB524457 TKV524457:TKX524457 TUR524457:TUT524457 UEN524457:UEP524457 UOJ524457:UOL524457 UYF524457:UYH524457 VIB524457:VID524457 VRX524457:VRZ524457 WBT524457:WBV524457 WLP524457:WLR524457 WVL524457:WVN524457 D589993:F589993 IZ589993:JB589993 SV589993:SX589993 ACR589993:ACT589993 AMN589993:AMP589993 AWJ589993:AWL589993 BGF589993:BGH589993 BQB589993:BQD589993 BZX589993:BZZ589993 CJT589993:CJV589993 CTP589993:CTR589993 DDL589993:DDN589993 DNH589993:DNJ589993 DXD589993:DXF589993 EGZ589993:EHB589993 EQV589993:EQX589993 FAR589993:FAT589993 FKN589993:FKP589993 FUJ589993:FUL589993 GEF589993:GEH589993 GOB589993:GOD589993 GXX589993:GXZ589993 HHT589993:HHV589993 HRP589993:HRR589993 IBL589993:IBN589993 ILH589993:ILJ589993 IVD589993:IVF589993 JEZ589993:JFB589993 JOV589993:JOX589993 JYR589993:JYT589993 KIN589993:KIP589993 KSJ589993:KSL589993 LCF589993:LCH589993 LMB589993:LMD589993 LVX589993:LVZ589993 MFT589993:MFV589993 MPP589993:MPR589993 MZL589993:MZN589993 NJH589993:NJJ589993 NTD589993:NTF589993 OCZ589993:ODB589993 OMV589993:OMX589993 OWR589993:OWT589993 PGN589993:PGP589993 PQJ589993:PQL589993 QAF589993:QAH589993 QKB589993:QKD589993 QTX589993:QTZ589993 RDT589993:RDV589993 RNP589993:RNR589993 RXL589993:RXN589993 SHH589993:SHJ589993 SRD589993:SRF589993 TAZ589993:TBB589993 TKV589993:TKX589993 TUR589993:TUT589993 UEN589993:UEP589993 UOJ589993:UOL589993 UYF589993:UYH589993 VIB589993:VID589993 VRX589993:VRZ589993 WBT589993:WBV589993 WLP589993:WLR589993 WVL589993:WVN589993 D655529:F655529 IZ655529:JB655529 SV655529:SX655529 ACR655529:ACT655529 AMN655529:AMP655529 AWJ655529:AWL655529 BGF655529:BGH655529 BQB655529:BQD655529 BZX655529:BZZ655529 CJT655529:CJV655529 CTP655529:CTR655529 DDL655529:DDN655529 DNH655529:DNJ655529 DXD655529:DXF655529 EGZ655529:EHB655529 EQV655529:EQX655529 FAR655529:FAT655529 FKN655529:FKP655529 FUJ655529:FUL655529 GEF655529:GEH655529 GOB655529:GOD655529 GXX655529:GXZ655529 HHT655529:HHV655529 HRP655529:HRR655529 IBL655529:IBN655529 ILH655529:ILJ655529 IVD655529:IVF655529 JEZ655529:JFB655529 JOV655529:JOX655529 JYR655529:JYT655529 KIN655529:KIP655529 KSJ655529:KSL655529 LCF655529:LCH655529 LMB655529:LMD655529 LVX655529:LVZ655529 MFT655529:MFV655529 MPP655529:MPR655529 MZL655529:MZN655529 NJH655529:NJJ655529 NTD655529:NTF655529 OCZ655529:ODB655529 OMV655529:OMX655529 OWR655529:OWT655529 PGN655529:PGP655529 PQJ655529:PQL655529 QAF655529:QAH655529 QKB655529:QKD655529 QTX655529:QTZ655529 RDT655529:RDV655529 RNP655529:RNR655529 RXL655529:RXN655529 SHH655529:SHJ655529 SRD655529:SRF655529 TAZ655529:TBB655529 TKV655529:TKX655529 TUR655529:TUT655529 UEN655529:UEP655529 UOJ655529:UOL655529 UYF655529:UYH655529 VIB655529:VID655529 VRX655529:VRZ655529 WBT655529:WBV655529 WLP655529:WLR655529 WVL655529:WVN655529 D721065:F721065 IZ721065:JB721065 SV721065:SX721065 ACR721065:ACT721065 AMN721065:AMP721065 AWJ721065:AWL721065 BGF721065:BGH721065 BQB721065:BQD721065 BZX721065:BZZ721065 CJT721065:CJV721065 CTP721065:CTR721065 DDL721065:DDN721065 DNH721065:DNJ721065 DXD721065:DXF721065 EGZ721065:EHB721065 EQV721065:EQX721065 FAR721065:FAT721065 FKN721065:FKP721065 FUJ721065:FUL721065 GEF721065:GEH721065 GOB721065:GOD721065 GXX721065:GXZ721065 HHT721065:HHV721065 HRP721065:HRR721065 IBL721065:IBN721065 ILH721065:ILJ721065 IVD721065:IVF721065 JEZ721065:JFB721065 JOV721065:JOX721065 JYR721065:JYT721065 KIN721065:KIP721065 KSJ721065:KSL721065 LCF721065:LCH721065 LMB721065:LMD721065 LVX721065:LVZ721065 MFT721065:MFV721065 MPP721065:MPR721065 MZL721065:MZN721065 NJH721065:NJJ721065 NTD721065:NTF721065 OCZ721065:ODB721065 OMV721065:OMX721065 OWR721065:OWT721065 PGN721065:PGP721065 PQJ721065:PQL721065 QAF721065:QAH721065 QKB721065:QKD721065 QTX721065:QTZ721065 RDT721065:RDV721065 RNP721065:RNR721065 RXL721065:RXN721065 SHH721065:SHJ721065 SRD721065:SRF721065 TAZ721065:TBB721065 TKV721065:TKX721065 TUR721065:TUT721065 UEN721065:UEP721065 UOJ721065:UOL721065 UYF721065:UYH721065 VIB721065:VID721065 VRX721065:VRZ721065 WBT721065:WBV721065 WLP721065:WLR721065 WVL721065:WVN721065 D786601:F786601 IZ786601:JB786601 SV786601:SX786601 ACR786601:ACT786601 AMN786601:AMP786601 AWJ786601:AWL786601 BGF786601:BGH786601 BQB786601:BQD786601 BZX786601:BZZ786601 CJT786601:CJV786601 CTP786601:CTR786601 DDL786601:DDN786601 DNH786601:DNJ786601 DXD786601:DXF786601 EGZ786601:EHB786601 EQV786601:EQX786601 FAR786601:FAT786601 FKN786601:FKP786601 FUJ786601:FUL786601 GEF786601:GEH786601 GOB786601:GOD786601 GXX786601:GXZ786601 HHT786601:HHV786601 HRP786601:HRR786601 IBL786601:IBN786601 ILH786601:ILJ786601 IVD786601:IVF786601 JEZ786601:JFB786601 JOV786601:JOX786601 JYR786601:JYT786601 KIN786601:KIP786601 KSJ786601:KSL786601 LCF786601:LCH786601 LMB786601:LMD786601 LVX786601:LVZ786601 MFT786601:MFV786601 MPP786601:MPR786601 MZL786601:MZN786601 NJH786601:NJJ786601 NTD786601:NTF786601 OCZ786601:ODB786601 OMV786601:OMX786601 OWR786601:OWT786601 PGN786601:PGP786601 PQJ786601:PQL786601 QAF786601:QAH786601 QKB786601:QKD786601 QTX786601:QTZ786601 RDT786601:RDV786601 RNP786601:RNR786601 RXL786601:RXN786601 SHH786601:SHJ786601 SRD786601:SRF786601 TAZ786601:TBB786601 TKV786601:TKX786601 TUR786601:TUT786601 UEN786601:UEP786601 UOJ786601:UOL786601 UYF786601:UYH786601 VIB786601:VID786601 VRX786601:VRZ786601 WBT786601:WBV786601 WLP786601:WLR786601 WVL786601:WVN786601 D852137:F852137 IZ852137:JB852137 SV852137:SX852137 ACR852137:ACT852137 AMN852137:AMP852137 AWJ852137:AWL852137 BGF852137:BGH852137 BQB852137:BQD852137 BZX852137:BZZ852137 CJT852137:CJV852137 CTP852137:CTR852137 DDL852137:DDN852137 DNH852137:DNJ852137 DXD852137:DXF852137 EGZ852137:EHB852137 EQV852137:EQX852137 FAR852137:FAT852137 FKN852137:FKP852137 FUJ852137:FUL852137 GEF852137:GEH852137 GOB852137:GOD852137 GXX852137:GXZ852137 HHT852137:HHV852137 HRP852137:HRR852137 IBL852137:IBN852137 ILH852137:ILJ852137 IVD852137:IVF852137 JEZ852137:JFB852137 JOV852137:JOX852137 JYR852137:JYT852137 KIN852137:KIP852137 KSJ852137:KSL852137 LCF852137:LCH852137 LMB852137:LMD852137 LVX852137:LVZ852137 MFT852137:MFV852137 MPP852137:MPR852137 MZL852137:MZN852137 NJH852137:NJJ852137 NTD852137:NTF852137 OCZ852137:ODB852137 OMV852137:OMX852137 OWR852137:OWT852137 PGN852137:PGP852137 PQJ852137:PQL852137 QAF852137:QAH852137 QKB852137:QKD852137 QTX852137:QTZ852137 RDT852137:RDV852137 RNP852137:RNR852137 RXL852137:RXN852137 SHH852137:SHJ852137 SRD852137:SRF852137 TAZ852137:TBB852137 TKV852137:TKX852137 TUR852137:TUT852137 UEN852137:UEP852137 UOJ852137:UOL852137 UYF852137:UYH852137 VIB852137:VID852137 VRX852137:VRZ852137 WBT852137:WBV852137 WLP852137:WLR852137 WVL852137:WVN852137 D917673:F917673 IZ917673:JB917673 SV917673:SX917673 ACR917673:ACT917673 AMN917673:AMP917673 AWJ917673:AWL917673 BGF917673:BGH917673 BQB917673:BQD917673 BZX917673:BZZ917673 CJT917673:CJV917673 CTP917673:CTR917673 DDL917673:DDN917673 DNH917673:DNJ917673 DXD917673:DXF917673 EGZ917673:EHB917673 EQV917673:EQX917673 FAR917673:FAT917673 FKN917673:FKP917673 FUJ917673:FUL917673 GEF917673:GEH917673 GOB917673:GOD917673 GXX917673:GXZ917673 HHT917673:HHV917673 HRP917673:HRR917673 IBL917673:IBN917673 ILH917673:ILJ917673 IVD917673:IVF917673 JEZ917673:JFB917673 JOV917673:JOX917673 JYR917673:JYT917673 KIN917673:KIP917673 KSJ917673:KSL917673 LCF917673:LCH917673 LMB917673:LMD917673 LVX917673:LVZ917673 MFT917673:MFV917673 MPP917673:MPR917673 MZL917673:MZN917673 NJH917673:NJJ917673 NTD917673:NTF917673 OCZ917673:ODB917673 OMV917673:OMX917673 OWR917673:OWT917673 PGN917673:PGP917673 PQJ917673:PQL917673 QAF917673:QAH917673 QKB917673:QKD917673 QTX917673:QTZ917673 RDT917673:RDV917673 RNP917673:RNR917673 RXL917673:RXN917673 SHH917673:SHJ917673 SRD917673:SRF917673 TAZ917673:TBB917673 TKV917673:TKX917673 TUR917673:TUT917673 UEN917673:UEP917673 UOJ917673:UOL917673 UYF917673:UYH917673 VIB917673:VID917673 VRX917673:VRZ917673 WBT917673:WBV917673 WLP917673:WLR917673 WVL917673:WVN917673 D983209:F983209 IZ983209:JB983209 SV983209:SX983209 ACR983209:ACT983209 AMN983209:AMP983209 AWJ983209:AWL983209 BGF983209:BGH983209 BQB983209:BQD983209 BZX983209:BZZ983209 CJT983209:CJV983209 CTP983209:CTR983209 DDL983209:DDN983209 DNH983209:DNJ983209 DXD983209:DXF983209 EGZ983209:EHB983209 EQV983209:EQX983209 FAR983209:FAT983209 FKN983209:FKP983209 FUJ983209:FUL983209 GEF983209:GEH983209 GOB983209:GOD983209 GXX983209:GXZ983209 HHT983209:HHV983209 HRP983209:HRR983209 IBL983209:IBN983209 ILH983209:ILJ983209 IVD983209:IVF983209 JEZ983209:JFB983209 JOV983209:JOX983209 JYR983209:JYT983209 KIN983209:KIP983209 KSJ983209:KSL983209 LCF983209:LCH983209 LMB983209:LMD983209 LVX983209:LVZ983209 MFT983209:MFV983209 MPP983209:MPR983209 MZL983209:MZN983209 NJH983209:NJJ983209 NTD983209:NTF983209 OCZ983209:ODB983209 OMV983209:OMX983209 OWR983209:OWT983209 PGN983209:PGP983209 PQJ983209:PQL983209 QAF983209:QAH983209 QKB983209:QKD983209 QTX983209:QTZ983209 RDT983209:RDV983209 RNP983209:RNR983209 RXL983209:RXN983209 SHH983209:SHJ983209 SRD983209:SRF983209 TAZ983209:TBB983209 TKV983209:TKX983209 TUR983209:TUT983209 UEN983209:UEP983209 UOJ983209:UOL983209 UYF983209:UYH983209 VIB983209:VID983209 VRX983209:VRZ983209 WBT983209:WBV983209 WLP983209:WLR983209 WVL983209:WVN983209 E221:F221 JA221:JB221 SW221:SX221 ACS221:ACT221 AMO221:AMP221 AWK221:AWL221 BGG221:BGH221 BQC221:BQD221 BZY221:BZZ221 CJU221:CJV221 CTQ221:CTR221 DDM221:DDN221 DNI221:DNJ221 DXE221:DXF221 EHA221:EHB221 EQW221:EQX221 FAS221:FAT221 FKO221:FKP221 FUK221:FUL221 GEG221:GEH221 GOC221:GOD221 GXY221:GXZ221 HHU221:HHV221 HRQ221:HRR221 IBM221:IBN221 ILI221:ILJ221 IVE221:IVF221 JFA221:JFB221 JOW221:JOX221 JYS221:JYT221 KIO221:KIP221 KSK221:KSL221 LCG221:LCH221 LMC221:LMD221 LVY221:LVZ221 MFU221:MFV221 MPQ221:MPR221 MZM221:MZN221 NJI221:NJJ221 NTE221:NTF221 ODA221:ODB221 OMW221:OMX221 OWS221:OWT221 PGO221:PGP221 PQK221:PQL221 QAG221:QAH221 QKC221:QKD221 QTY221:QTZ221 RDU221:RDV221 RNQ221:RNR221 RXM221:RXN221 SHI221:SHJ221 SRE221:SRF221 TBA221:TBB221 TKW221:TKX221 TUS221:TUT221 UEO221:UEP221 UOK221:UOL221 UYG221:UYH221 VIC221:VID221 VRY221:VRZ221 WBU221:WBV221 WLQ221:WLR221 WVM221:WVN221 E65753:F65753 JA65753:JB65753 SW65753:SX65753 ACS65753:ACT65753 AMO65753:AMP65753 AWK65753:AWL65753 BGG65753:BGH65753 BQC65753:BQD65753 BZY65753:BZZ65753 CJU65753:CJV65753 CTQ65753:CTR65753 DDM65753:DDN65753 DNI65753:DNJ65753 DXE65753:DXF65753 EHA65753:EHB65753 EQW65753:EQX65753 FAS65753:FAT65753 FKO65753:FKP65753 FUK65753:FUL65753 GEG65753:GEH65753 GOC65753:GOD65753 GXY65753:GXZ65753 HHU65753:HHV65753 HRQ65753:HRR65753 IBM65753:IBN65753 ILI65753:ILJ65753 IVE65753:IVF65753 JFA65753:JFB65753 JOW65753:JOX65753 JYS65753:JYT65753 KIO65753:KIP65753 KSK65753:KSL65753 LCG65753:LCH65753 LMC65753:LMD65753 LVY65753:LVZ65753 MFU65753:MFV65753 MPQ65753:MPR65753 MZM65753:MZN65753 NJI65753:NJJ65753 NTE65753:NTF65753 ODA65753:ODB65753 OMW65753:OMX65753 OWS65753:OWT65753 PGO65753:PGP65753 PQK65753:PQL65753 QAG65753:QAH65753 QKC65753:QKD65753 QTY65753:QTZ65753 RDU65753:RDV65753 RNQ65753:RNR65753 RXM65753:RXN65753 SHI65753:SHJ65753 SRE65753:SRF65753 TBA65753:TBB65753 TKW65753:TKX65753 TUS65753:TUT65753 UEO65753:UEP65753 UOK65753:UOL65753 UYG65753:UYH65753 VIC65753:VID65753 VRY65753:VRZ65753 WBU65753:WBV65753 WLQ65753:WLR65753 WVM65753:WVN65753 E131289:F131289 JA131289:JB131289 SW131289:SX131289 ACS131289:ACT131289 AMO131289:AMP131289 AWK131289:AWL131289 BGG131289:BGH131289 BQC131289:BQD131289 BZY131289:BZZ131289 CJU131289:CJV131289 CTQ131289:CTR131289 DDM131289:DDN131289 DNI131289:DNJ131289 DXE131289:DXF131289 EHA131289:EHB131289 EQW131289:EQX131289 FAS131289:FAT131289 FKO131289:FKP131289 FUK131289:FUL131289 GEG131289:GEH131289 GOC131289:GOD131289 GXY131289:GXZ131289 HHU131289:HHV131289 HRQ131289:HRR131289 IBM131289:IBN131289 ILI131289:ILJ131289 IVE131289:IVF131289 JFA131289:JFB131289 JOW131289:JOX131289 JYS131289:JYT131289 KIO131289:KIP131289 KSK131289:KSL131289 LCG131289:LCH131289 LMC131289:LMD131289 LVY131289:LVZ131289 MFU131289:MFV131289 MPQ131289:MPR131289 MZM131289:MZN131289 NJI131289:NJJ131289 NTE131289:NTF131289 ODA131289:ODB131289 OMW131289:OMX131289 OWS131289:OWT131289 PGO131289:PGP131289 PQK131289:PQL131289 QAG131289:QAH131289 QKC131289:QKD131289 QTY131289:QTZ131289 RDU131289:RDV131289 RNQ131289:RNR131289 RXM131289:RXN131289 SHI131289:SHJ131289 SRE131289:SRF131289 TBA131289:TBB131289 TKW131289:TKX131289 TUS131289:TUT131289 UEO131289:UEP131289 UOK131289:UOL131289 UYG131289:UYH131289 VIC131289:VID131289 VRY131289:VRZ131289 WBU131289:WBV131289 WLQ131289:WLR131289 WVM131289:WVN131289 E196825:F196825 JA196825:JB196825 SW196825:SX196825 ACS196825:ACT196825 AMO196825:AMP196825 AWK196825:AWL196825 BGG196825:BGH196825 BQC196825:BQD196825 BZY196825:BZZ196825 CJU196825:CJV196825 CTQ196825:CTR196825 DDM196825:DDN196825 DNI196825:DNJ196825 DXE196825:DXF196825 EHA196825:EHB196825 EQW196825:EQX196825 FAS196825:FAT196825 FKO196825:FKP196825 FUK196825:FUL196825 GEG196825:GEH196825 GOC196825:GOD196825 GXY196825:GXZ196825 HHU196825:HHV196825 HRQ196825:HRR196825 IBM196825:IBN196825 ILI196825:ILJ196825 IVE196825:IVF196825 JFA196825:JFB196825 JOW196825:JOX196825 JYS196825:JYT196825 KIO196825:KIP196825 KSK196825:KSL196825 LCG196825:LCH196825 LMC196825:LMD196825 LVY196825:LVZ196825 MFU196825:MFV196825 MPQ196825:MPR196825 MZM196825:MZN196825 NJI196825:NJJ196825 NTE196825:NTF196825 ODA196825:ODB196825 OMW196825:OMX196825 OWS196825:OWT196825 PGO196825:PGP196825 PQK196825:PQL196825 QAG196825:QAH196825 QKC196825:QKD196825 QTY196825:QTZ196825 RDU196825:RDV196825 RNQ196825:RNR196825 RXM196825:RXN196825 SHI196825:SHJ196825 SRE196825:SRF196825 TBA196825:TBB196825 TKW196825:TKX196825 TUS196825:TUT196825 UEO196825:UEP196825 UOK196825:UOL196825 UYG196825:UYH196825 VIC196825:VID196825 VRY196825:VRZ196825 WBU196825:WBV196825 WLQ196825:WLR196825 WVM196825:WVN196825 E262361:F262361 JA262361:JB262361 SW262361:SX262361 ACS262361:ACT262361 AMO262361:AMP262361 AWK262361:AWL262361 BGG262361:BGH262361 BQC262361:BQD262361 BZY262361:BZZ262361 CJU262361:CJV262361 CTQ262361:CTR262361 DDM262361:DDN262361 DNI262361:DNJ262361 DXE262361:DXF262361 EHA262361:EHB262361 EQW262361:EQX262361 FAS262361:FAT262361 FKO262361:FKP262361 FUK262361:FUL262361 GEG262361:GEH262361 GOC262361:GOD262361 GXY262361:GXZ262361 HHU262361:HHV262361 HRQ262361:HRR262361 IBM262361:IBN262361 ILI262361:ILJ262361 IVE262361:IVF262361 JFA262361:JFB262361 JOW262361:JOX262361 JYS262361:JYT262361 KIO262361:KIP262361 KSK262361:KSL262361 LCG262361:LCH262361 LMC262361:LMD262361 LVY262361:LVZ262361 MFU262361:MFV262361 MPQ262361:MPR262361 MZM262361:MZN262361 NJI262361:NJJ262361 NTE262361:NTF262361 ODA262361:ODB262361 OMW262361:OMX262361 OWS262361:OWT262361 PGO262361:PGP262361 PQK262361:PQL262361 QAG262361:QAH262361 QKC262361:QKD262361 QTY262361:QTZ262361 RDU262361:RDV262361 RNQ262361:RNR262361 RXM262361:RXN262361 SHI262361:SHJ262361 SRE262361:SRF262361 TBA262361:TBB262361 TKW262361:TKX262361 TUS262361:TUT262361 UEO262361:UEP262361 UOK262361:UOL262361 UYG262361:UYH262361 VIC262361:VID262361 VRY262361:VRZ262361 WBU262361:WBV262361 WLQ262361:WLR262361 WVM262361:WVN262361 E327897:F327897 JA327897:JB327897 SW327897:SX327897 ACS327897:ACT327897 AMO327897:AMP327897 AWK327897:AWL327897 BGG327897:BGH327897 BQC327897:BQD327897 BZY327897:BZZ327897 CJU327897:CJV327897 CTQ327897:CTR327897 DDM327897:DDN327897 DNI327897:DNJ327897 DXE327897:DXF327897 EHA327897:EHB327897 EQW327897:EQX327897 FAS327897:FAT327897 FKO327897:FKP327897 FUK327897:FUL327897 GEG327897:GEH327897 GOC327897:GOD327897 GXY327897:GXZ327897 HHU327897:HHV327897 HRQ327897:HRR327897 IBM327897:IBN327897 ILI327897:ILJ327897 IVE327897:IVF327897 JFA327897:JFB327897 JOW327897:JOX327897 JYS327897:JYT327897 KIO327897:KIP327897 KSK327897:KSL327897 LCG327897:LCH327897 LMC327897:LMD327897 LVY327897:LVZ327897 MFU327897:MFV327897 MPQ327897:MPR327897 MZM327897:MZN327897 NJI327897:NJJ327897 NTE327897:NTF327897 ODA327897:ODB327897 OMW327897:OMX327897 OWS327897:OWT327897 PGO327897:PGP327897 PQK327897:PQL327897 QAG327897:QAH327897 QKC327897:QKD327897 QTY327897:QTZ327897 RDU327897:RDV327897 RNQ327897:RNR327897 RXM327897:RXN327897 SHI327897:SHJ327897 SRE327897:SRF327897 TBA327897:TBB327897 TKW327897:TKX327897 TUS327897:TUT327897 UEO327897:UEP327897 UOK327897:UOL327897 UYG327897:UYH327897 VIC327897:VID327897 VRY327897:VRZ327897 WBU327897:WBV327897 WLQ327897:WLR327897 WVM327897:WVN327897 E393433:F393433 JA393433:JB393433 SW393433:SX393433 ACS393433:ACT393433 AMO393433:AMP393433 AWK393433:AWL393433 BGG393433:BGH393433 BQC393433:BQD393433 BZY393433:BZZ393433 CJU393433:CJV393433 CTQ393433:CTR393433 DDM393433:DDN393433 DNI393433:DNJ393433 DXE393433:DXF393433 EHA393433:EHB393433 EQW393433:EQX393433 FAS393433:FAT393433 FKO393433:FKP393433 FUK393433:FUL393433 GEG393433:GEH393433 GOC393433:GOD393433 GXY393433:GXZ393433 HHU393433:HHV393433 HRQ393433:HRR393433 IBM393433:IBN393433 ILI393433:ILJ393433 IVE393433:IVF393433 JFA393433:JFB393433 JOW393433:JOX393433 JYS393433:JYT393433 KIO393433:KIP393433 KSK393433:KSL393433 LCG393433:LCH393433 LMC393433:LMD393433 LVY393433:LVZ393433 MFU393433:MFV393433 MPQ393433:MPR393433 MZM393433:MZN393433 NJI393433:NJJ393433 NTE393433:NTF393433 ODA393433:ODB393433 OMW393433:OMX393433 OWS393433:OWT393433 PGO393433:PGP393433 PQK393433:PQL393433 QAG393433:QAH393433 QKC393433:QKD393433 QTY393433:QTZ393433 RDU393433:RDV393433 RNQ393433:RNR393433 RXM393433:RXN393433 SHI393433:SHJ393433 SRE393433:SRF393433 TBA393433:TBB393433 TKW393433:TKX393433 TUS393433:TUT393433 UEO393433:UEP393433 UOK393433:UOL393433 UYG393433:UYH393433 VIC393433:VID393433 VRY393433:VRZ393433 WBU393433:WBV393433 WLQ393433:WLR393433 WVM393433:WVN393433 E458969:F458969 JA458969:JB458969 SW458969:SX458969 ACS458969:ACT458969 AMO458969:AMP458969 AWK458969:AWL458969 BGG458969:BGH458969 BQC458969:BQD458969 BZY458969:BZZ458969 CJU458969:CJV458969 CTQ458969:CTR458969 DDM458969:DDN458969 DNI458969:DNJ458969 DXE458969:DXF458969 EHA458969:EHB458969 EQW458969:EQX458969 FAS458969:FAT458969 FKO458969:FKP458969 FUK458969:FUL458969 GEG458969:GEH458969 GOC458969:GOD458969 GXY458969:GXZ458969 HHU458969:HHV458969 HRQ458969:HRR458969 IBM458969:IBN458969 ILI458969:ILJ458969 IVE458969:IVF458969 JFA458969:JFB458969 JOW458969:JOX458969 JYS458969:JYT458969 KIO458969:KIP458969 KSK458969:KSL458969 LCG458969:LCH458969 LMC458969:LMD458969 LVY458969:LVZ458969 MFU458969:MFV458969 MPQ458969:MPR458969 MZM458969:MZN458969 NJI458969:NJJ458969 NTE458969:NTF458969 ODA458969:ODB458969 OMW458969:OMX458969 OWS458969:OWT458969 PGO458969:PGP458969 PQK458969:PQL458969 QAG458969:QAH458969 QKC458969:QKD458969 QTY458969:QTZ458969 RDU458969:RDV458969 RNQ458969:RNR458969 RXM458969:RXN458969 SHI458969:SHJ458969 SRE458969:SRF458969 TBA458969:TBB458969 TKW458969:TKX458969 TUS458969:TUT458969 UEO458969:UEP458969 UOK458969:UOL458969 UYG458969:UYH458969 VIC458969:VID458969 VRY458969:VRZ458969 WBU458969:WBV458969 WLQ458969:WLR458969 WVM458969:WVN458969 E524505:F524505 JA524505:JB524505 SW524505:SX524505 ACS524505:ACT524505 AMO524505:AMP524505 AWK524505:AWL524505 BGG524505:BGH524505 BQC524505:BQD524505 BZY524505:BZZ524505 CJU524505:CJV524505 CTQ524505:CTR524505 DDM524505:DDN524505 DNI524505:DNJ524505 DXE524505:DXF524505 EHA524505:EHB524505 EQW524505:EQX524505 FAS524505:FAT524505 FKO524505:FKP524505 FUK524505:FUL524505 GEG524505:GEH524505 GOC524505:GOD524505 GXY524505:GXZ524505 HHU524505:HHV524505 HRQ524505:HRR524505 IBM524505:IBN524505 ILI524505:ILJ524505 IVE524505:IVF524505 JFA524505:JFB524505 JOW524505:JOX524505 JYS524505:JYT524505 KIO524505:KIP524505 KSK524505:KSL524505 LCG524505:LCH524505 LMC524505:LMD524505 LVY524505:LVZ524505 MFU524505:MFV524505 MPQ524505:MPR524505 MZM524505:MZN524505 NJI524505:NJJ524505 NTE524505:NTF524505 ODA524505:ODB524505 OMW524505:OMX524505 OWS524505:OWT524505 PGO524505:PGP524505 PQK524505:PQL524505 QAG524505:QAH524505 QKC524505:QKD524505 QTY524505:QTZ524505 RDU524505:RDV524505 RNQ524505:RNR524505 RXM524505:RXN524505 SHI524505:SHJ524505 SRE524505:SRF524505 TBA524505:TBB524505 TKW524505:TKX524505 TUS524505:TUT524505 UEO524505:UEP524505 UOK524505:UOL524505 UYG524505:UYH524505 VIC524505:VID524505 VRY524505:VRZ524505 WBU524505:WBV524505 WLQ524505:WLR524505 WVM524505:WVN524505 E590041:F590041 JA590041:JB590041 SW590041:SX590041 ACS590041:ACT590041 AMO590041:AMP590041 AWK590041:AWL590041 BGG590041:BGH590041 BQC590041:BQD590041 BZY590041:BZZ590041 CJU590041:CJV590041 CTQ590041:CTR590041 DDM590041:DDN590041 DNI590041:DNJ590041 DXE590041:DXF590041 EHA590041:EHB590041 EQW590041:EQX590041 FAS590041:FAT590041 FKO590041:FKP590041 FUK590041:FUL590041 GEG590041:GEH590041 GOC590041:GOD590041 GXY590041:GXZ590041 HHU590041:HHV590041 HRQ590041:HRR590041 IBM590041:IBN590041 ILI590041:ILJ590041 IVE590041:IVF590041 JFA590041:JFB590041 JOW590041:JOX590041 JYS590041:JYT590041 KIO590041:KIP590041 KSK590041:KSL590041 LCG590041:LCH590041 LMC590041:LMD590041 LVY590041:LVZ590041 MFU590041:MFV590041 MPQ590041:MPR590041 MZM590041:MZN590041 NJI590041:NJJ590041 NTE590041:NTF590041 ODA590041:ODB590041 OMW590041:OMX590041 OWS590041:OWT590041 PGO590041:PGP590041 PQK590041:PQL590041 QAG590041:QAH590041 QKC590041:QKD590041 QTY590041:QTZ590041 RDU590041:RDV590041 RNQ590041:RNR590041 RXM590041:RXN590041 SHI590041:SHJ590041 SRE590041:SRF590041 TBA590041:TBB590041 TKW590041:TKX590041 TUS590041:TUT590041 UEO590041:UEP590041 UOK590041:UOL590041 UYG590041:UYH590041 VIC590041:VID590041 VRY590041:VRZ590041 WBU590041:WBV590041 WLQ590041:WLR590041 WVM590041:WVN590041 E655577:F655577 JA655577:JB655577 SW655577:SX655577 ACS655577:ACT655577 AMO655577:AMP655577 AWK655577:AWL655577 BGG655577:BGH655577 BQC655577:BQD655577 BZY655577:BZZ655577 CJU655577:CJV655577 CTQ655577:CTR655577 DDM655577:DDN655577 DNI655577:DNJ655577 DXE655577:DXF655577 EHA655577:EHB655577 EQW655577:EQX655577 FAS655577:FAT655577 FKO655577:FKP655577 FUK655577:FUL655577 GEG655577:GEH655577 GOC655577:GOD655577 GXY655577:GXZ655577 HHU655577:HHV655577 HRQ655577:HRR655577 IBM655577:IBN655577 ILI655577:ILJ655577 IVE655577:IVF655577 JFA655577:JFB655577 JOW655577:JOX655577 JYS655577:JYT655577 KIO655577:KIP655577 KSK655577:KSL655577 LCG655577:LCH655577 LMC655577:LMD655577 LVY655577:LVZ655577 MFU655577:MFV655577 MPQ655577:MPR655577 MZM655577:MZN655577 NJI655577:NJJ655577 NTE655577:NTF655577 ODA655577:ODB655577 OMW655577:OMX655577 OWS655577:OWT655577 PGO655577:PGP655577 PQK655577:PQL655577 QAG655577:QAH655577 QKC655577:QKD655577 QTY655577:QTZ655577 RDU655577:RDV655577 RNQ655577:RNR655577 RXM655577:RXN655577 SHI655577:SHJ655577 SRE655577:SRF655577 TBA655577:TBB655577 TKW655577:TKX655577 TUS655577:TUT655577 UEO655577:UEP655577 UOK655577:UOL655577 UYG655577:UYH655577 VIC655577:VID655577 VRY655577:VRZ655577 WBU655577:WBV655577 WLQ655577:WLR655577 WVM655577:WVN655577 E721113:F721113 JA721113:JB721113 SW721113:SX721113 ACS721113:ACT721113 AMO721113:AMP721113 AWK721113:AWL721113 BGG721113:BGH721113 BQC721113:BQD721113 BZY721113:BZZ721113 CJU721113:CJV721113 CTQ721113:CTR721113 DDM721113:DDN721113 DNI721113:DNJ721113 DXE721113:DXF721113 EHA721113:EHB721113 EQW721113:EQX721113 FAS721113:FAT721113 FKO721113:FKP721113 FUK721113:FUL721113 GEG721113:GEH721113 GOC721113:GOD721113 GXY721113:GXZ721113 HHU721113:HHV721113 HRQ721113:HRR721113 IBM721113:IBN721113 ILI721113:ILJ721113 IVE721113:IVF721113 JFA721113:JFB721113 JOW721113:JOX721113 JYS721113:JYT721113 KIO721113:KIP721113 KSK721113:KSL721113 LCG721113:LCH721113 LMC721113:LMD721113 LVY721113:LVZ721113 MFU721113:MFV721113 MPQ721113:MPR721113 MZM721113:MZN721113 NJI721113:NJJ721113 NTE721113:NTF721113 ODA721113:ODB721113 OMW721113:OMX721113 OWS721113:OWT721113 PGO721113:PGP721113 PQK721113:PQL721113 QAG721113:QAH721113 QKC721113:QKD721113 QTY721113:QTZ721113 RDU721113:RDV721113 RNQ721113:RNR721113 RXM721113:RXN721113 SHI721113:SHJ721113 SRE721113:SRF721113 TBA721113:TBB721113 TKW721113:TKX721113 TUS721113:TUT721113 UEO721113:UEP721113 UOK721113:UOL721113 UYG721113:UYH721113 VIC721113:VID721113 VRY721113:VRZ721113 WBU721113:WBV721113 WLQ721113:WLR721113 WVM721113:WVN721113 E786649:F786649 JA786649:JB786649 SW786649:SX786649 ACS786649:ACT786649 AMO786649:AMP786649 AWK786649:AWL786649 BGG786649:BGH786649 BQC786649:BQD786649 BZY786649:BZZ786649 CJU786649:CJV786649 CTQ786649:CTR786649 DDM786649:DDN786649 DNI786649:DNJ786649 DXE786649:DXF786649 EHA786649:EHB786649 EQW786649:EQX786649 FAS786649:FAT786649 FKO786649:FKP786649 FUK786649:FUL786649 GEG786649:GEH786649 GOC786649:GOD786649 GXY786649:GXZ786649 HHU786649:HHV786649 HRQ786649:HRR786649 IBM786649:IBN786649 ILI786649:ILJ786649 IVE786649:IVF786649 JFA786649:JFB786649 JOW786649:JOX786649 JYS786649:JYT786649 KIO786649:KIP786649 KSK786649:KSL786649 LCG786649:LCH786649 LMC786649:LMD786649 LVY786649:LVZ786649 MFU786649:MFV786649 MPQ786649:MPR786649 MZM786649:MZN786649 NJI786649:NJJ786649 NTE786649:NTF786649 ODA786649:ODB786649 OMW786649:OMX786649 OWS786649:OWT786649 PGO786649:PGP786649 PQK786649:PQL786649 QAG786649:QAH786649 QKC786649:QKD786649 QTY786649:QTZ786649 RDU786649:RDV786649 RNQ786649:RNR786649 RXM786649:RXN786649 SHI786649:SHJ786649 SRE786649:SRF786649 TBA786649:TBB786649 TKW786649:TKX786649 TUS786649:TUT786649 UEO786649:UEP786649 UOK786649:UOL786649 UYG786649:UYH786649 VIC786649:VID786649 VRY786649:VRZ786649 WBU786649:WBV786649 WLQ786649:WLR786649 WVM786649:WVN786649 E852185:F852185 JA852185:JB852185 SW852185:SX852185 ACS852185:ACT852185 AMO852185:AMP852185 AWK852185:AWL852185 BGG852185:BGH852185 BQC852185:BQD852185 BZY852185:BZZ852185 CJU852185:CJV852185 CTQ852185:CTR852185 DDM852185:DDN852185 DNI852185:DNJ852185 DXE852185:DXF852185 EHA852185:EHB852185 EQW852185:EQX852185 FAS852185:FAT852185 FKO852185:FKP852185 FUK852185:FUL852185 GEG852185:GEH852185 GOC852185:GOD852185 GXY852185:GXZ852185 HHU852185:HHV852185 HRQ852185:HRR852185 IBM852185:IBN852185 ILI852185:ILJ852185 IVE852185:IVF852185 JFA852185:JFB852185 JOW852185:JOX852185 JYS852185:JYT852185 KIO852185:KIP852185 KSK852185:KSL852185 LCG852185:LCH852185 LMC852185:LMD852185 LVY852185:LVZ852185 MFU852185:MFV852185 MPQ852185:MPR852185 MZM852185:MZN852185 NJI852185:NJJ852185 NTE852185:NTF852185 ODA852185:ODB852185 OMW852185:OMX852185 OWS852185:OWT852185 PGO852185:PGP852185 PQK852185:PQL852185 QAG852185:QAH852185 QKC852185:QKD852185 QTY852185:QTZ852185 RDU852185:RDV852185 RNQ852185:RNR852185 RXM852185:RXN852185 SHI852185:SHJ852185 SRE852185:SRF852185 TBA852185:TBB852185 TKW852185:TKX852185 TUS852185:TUT852185 UEO852185:UEP852185 UOK852185:UOL852185 UYG852185:UYH852185 VIC852185:VID852185 VRY852185:VRZ852185 WBU852185:WBV852185 WLQ852185:WLR852185 WVM852185:WVN852185 E917721:F917721 JA917721:JB917721 SW917721:SX917721 ACS917721:ACT917721 AMO917721:AMP917721 AWK917721:AWL917721 BGG917721:BGH917721 BQC917721:BQD917721 BZY917721:BZZ917721 CJU917721:CJV917721 CTQ917721:CTR917721 DDM917721:DDN917721 DNI917721:DNJ917721 DXE917721:DXF917721 EHA917721:EHB917721 EQW917721:EQX917721 FAS917721:FAT917721 FKO917721:FKP917721 FUK917721:FUL917721 GEG917721:GEH917721 GOC917721:GOD917721 GXY917721:GXZ917721 HHU917721:HHV917721 HRQ917721:HRR917721 IBM917721:IBN917721 ILI917721:ILJ917721 IVE917721:IVF917721 JFA917721:JFB917721 JOW917721:JOX917721 JYS917721:JYT917721 KIO917721:KIP917721 KSK917721:KSL917721 LCG917721:LCH917721 LMC917721:LMD917721 LVY917721:LVZ917721 MFU917721:MFV917721 MPQ917721:MPR917721 MZM917721:MZN917721 NJI917721:NJJ917721 NTE917721:NTF917721 ODA917721:ODB917721 OMW917721:OMX917721 OWS917721:OWT917721 PGO917721:PGP917721 PQK917721:PQL917721 QAG917721:QAH917721 QKC917721:QKD917721 QTY917721:QTZ917721 RDU917721:RDV917721 RNQ917721:RNR917721 RXM917721:RXN917721 SHI917721:SHJ917721 SRE917721:SRF917721 TBA917721:TBB917721 TKW917721:TKX917721 TUS917721:TUT917721 UEO917721:UEP917721 UOK917721:UOL917721 UYG917721:UYH917721 VIC917721:VID917721 VRY917721:VRZ917721 WBU917721:WBV917721 WLQ917721:WLR917721 WVM917721:WVN917721 E983257:F983257 JA983257:JB983257 SW983257:SX983257 ACS983257:ACT983257 AMO983257:AMP983257 AWK983257:AWL983257 BGG983257:BGH983257 BQC983257:BQD983257 BZY983257:BZZ983257 CJU983257:CJV983257 CTQ983257:CTR983257 DDM983257:DDN983257 DNI983257:DNJ983257 DXE983257:DXF983257 EHA983257:EHB983257 EQW983257:EQX983257 FAS983257:FAT983257 FKO983257:FKP983257 FUK983257:FUL983257 GEG983257:GEH983257 GOC983257:GOD983257 GXY983257:GXZ983257 HHU983257:HHV983257 HRQ983257:HRR983257 IBM983257:IBN983257 ILI983257:ILJ983257 IVE983257:IVF983257 JFA983257:JFB983257 JOW983257:JOX983257 JYS983257:JYT983257 KIO983257:KIP983257 KSK983257:KSL983257 LCG983257:LCH983257 LMC983257:LMD983257 LVY983257:LVZ983257 MFU983257:MFV983257 MPQ983257:MPR983257 MZM983257:MZN983257 NJI983257:NJJ983257 NTE983257:NTF983257 ODA983257:ODB983257 OMW983257:OMX983257 OWS983257:OWT983257 PGO983257:PGP983257 PQK983257:PQL983257 QAG983257:QAH983257 QKC983257:QKD983257 QTY983257:QTZ983257 RDU983257:RDV983257 RNQ983257:RNR983257 RXM983257:RXN983257 SHI983257:SHJ983257 SRE983257:SRF983257 TBA983257:TBB983257 TKW983257:TKX983257 TUS983257:TUT983257 UEO983257:UEP983257 UOK983257:UOL983257 UYG983257:UYH983257 VIC983257:VID983257 VRY983257:VRZ983257 WBU983257:WBV983257 WLQ983257:WLR983257 WVM983257:WVN983257 E228:F230 JA228:JB230 SW228:SX230 ACS228:ACT230 AMO228:AMP230 AWK228:AWL230 BGG228:BGH230 BQC228:BQD230 BZY228:BZZ230 CJU228:CJV230 CTQ228:CTR230 DDM228:DDN230 DNI228:DNJ230 DXE228:DXF230 EHA228:EHB230 EQW228:EQX230 FAS228:FAT230 FKO228:FKP230 FUK228:FUL230 GEG228:GEH230 GOC228:GOD230 GXY228:GXZ230 HHU228:HHV230 HRQ228:HRR230 IBM228:IBN230 ILI228:ILJ230 IVE228:IVF230 JFA228:JFB230 JOW228:JOX230 JYS228:JYT230 KIO228:KIP230 KSK228:KSL230 LCG228:LCH230 LMC228:LMD230 LVY228:LVZ230 MFU228:MFV230 MPQ228:MPR230 MZM228:MZN230 NJI228:NJJ230 NTE228:NTF230 ODA228:ODB230 OMW228:OMX230 OWS228:OWT230 PGO228:PGP230 PQK228:PQL230 QAG228:QAH230 QKC228:QKD230 QTY228:QTZ230 RDU228:RDV230 RNQ228:RNR230 RXM228:RXN230 SHI228:SHJ230 SRE228:SRF230 TBA228:TBB230 TKW228:TKX230 TUS228:TUT230 UEO228:UEP230 UOK228:UOL230 UYG228:UYH230 VIC228:VID230 VRY228:VRZ230 WBU228:WBV230 WLQ228:WLR230 WVM228:WVN230 E65760:F65762 JA65760:JB65762 SW65760:SX65762 ACS65760:ACT65762 AMO65760:AMP65762 AWK65760:AWL65762 BGG65760:BGH65762 BQC65760:BQD65762 BZY65760:BZZ65762 CJU65760:CJV65762 CTQ65760:CTR65762 DDM65760:DDN65762 DNI65760:DNJ65762 DXE65760:DXF65762 EHA65760:EHB65762 EQW65760:EQX65762 FAS65760:FAT65762 FKO65760:FKP65762 FUK65760:FUL65762 GEG65760:GEH65762 GOC65760:GOD65762 GXY65760:GXZ65762 HHU65760:HHV65762 HRQ65760:HRR65762 IBM65760:IBN65762 ILI65760:ILJ65762 IVE65760:IVF65762 JFA65760:JFB65762 JOW65760:JOX65762 JYS65760:JYT65762 KIO65760:KIP65762 KSK65760:KSL65762 LCG65760:LCH65762 LMC65760:LMD65762 LVY65760:LVZ65762 MFU65760:MFV65762 MPQ65760:MPR65762 MZM65760:MZN65762 NJI65760:NJJ65762 NTE65760:NTF65762 ODA65760:ODB65762 OMW65760:OMX65762 OWS65760:OWT65762 PGO65760:PGP65762 PQK65760:PQL65762 QAG65760:QAH65762 QKC65760:QKD65762 QTY65760:QTZ65762 RDU65760:RDV65762 RNQ65760:RNR65762 RXM65760:RXN65762 SHI65760:SHJ65762 SRE65760:SRF65762 TBA65760:TBB65762 TKW65760:TKX65762 TUS65760:TUT65762 UEO65760:UEP65762 UOK65760:UOL65762 UYG65760:UYH65762 VIC65760:VID65762 VRY65760:VRZ65762 WBU65760:WBV65762 WLQ65760:WLR65762 WVM65760:WVN65762 E131296:F131298 JA131296:JB131298 SW131296:SX131298 ACS131296:ACT131298 AMO131296:AMP131298 AWK131296:AWL131298 BGG131296:BGH131298 BQC131296:BQD131298 BZY131296:BZZ131298 CJU131296:CJV131298 CTQ131296:CTR131298 DDM131296:DDN131298 DNI131296:DNJ131298 DXE131296:DXF131298 EHA131296:EHB131298 EQW131296:EQX131298 FAS131296:FAT131298 FKO131296:FKP131298 FUK131296:FUL131298 GEG131296:GEH131298 GOC131296:GOD131298 GXY131296:GXZ131298 HHU131296:HHV131298 HRQ131296:HRR131298 IBM131296:IBN131298 ILI131296:ILJ131298 IVE131296:IVF131298 JFA131296:JFB131298 JOW131296:JOX131298 JYS131296:JYT131298 KIO131296:KIP131298 KSK131296:KSL131298 LCG131296:LCH131298 LMC131296:LMD131298 LVY131296:LVZ131298 MFU131296:MFV131298 MPQ131296:MPR131298 MZM131296:MZN131298 NJI131296:NJJ131298 NTE131296:NTF131298 ODA131296:ODB131298 OMW131296:OMX131298 OWS131296:OWT131298 PGO131296:PGP131298 PQK131296:PQL131298 QAG131296:QAH131298 QKC131296:QKD131298 QTY131296:QTZ131298 RDU131296:RDV131298 RNQ131296:RNR131298 RXM131296:RXN131298 SHI131296:SHJ131298 SRE131296:SRF131298 TBA131296:TBB131298 TKW131296:TKX131298 TUS131296:TUT131298 UEO131296:UEP131298 UOK131296:UOL131298 UYG131296:UYH131298 VIC131296:VID131298 VRY131296:VRZ131298 WBU131296:WBV131298 WLQ131296:WLR131298 WVM131296:WVN131298 E196832:F196834 JA196832:JB196834 SW196832:SX196834 ACS196832:ACT196834 AMO196832:AMP196834 AWK196832:AWL196834 BGG196832:BGH196834 BQC196832:BQD196834 BZY196832:BZZ196834 CJU196832:CJV196834 CTQ196832:CTR196834 DDM196832:DDN196834 DNI196832:DNJ196834 DXE196832:DXF196834 EHA196832:EHB196834 EQW196832:EQX196834 FAS196832:FAT196834 FKO196832:FKP196834 FUK196832:FUL196834 GEG196832:GEH196834 GOC196832:GOD196834 GXY196832:GXZ196834 HHU196832:HHV196834 HRQ196832:HRR196834 IBM196832:IBN196834 ILI196832:ILJ196834 IVE196832:IVF196834 JFA196832:JFB196834 JOW196832:JOX196834 JYS196832:JYT196834 KIO196832:KIP196834 KSK196832:KSL196834 LCG196832:LCH196834 LMC196832:LMD196834 LVY196832:LVZ196834 MFU196832:MFV196834 MPQ196832:MPR196834 MZM196832:MZN196834 NJI196832:NJJ196834 NTE196832:NTF196834 ODA196832:ODB196834 OMW196832:OMX196834 OWS196832:OWT196834 PGO196832:PGP196834 PQK196832:PQL196834 QAG196832:QAH196834 QKC196832:QKD196834 QTY196832:QTZ196834 RDU196832:RDV196834 RNQ196832:RNR196834 RXM196832:RXN196834 SHI196832:SHJ196834 SRE196832:SRF196834 TBA196832:TBB196834 TKW196832:TKX196834 TUS196832:TUT196834 UEO196832:UEP196834 UOK196832:UOL196834 UYG196832:UYH196834 VIC196832:VID196834 VRY196832:VRZ196834 WBU196832:WBV196834 WLQ196832:WLR196834 WVM196832:WVN196834 E262368:F262370 JA262368:JB262370 SW262368:SX262370 ACS262368:ACT262370 AMO262368:AMP262370 AWK262368:AWL262370 BGG262368:BGH262370 BQC262368:BQD262370 BZY262368:BZZ262370 CJU262368:CJV262370 CTQ262368:CTR262370 DDM262368:DDN262370 DNI262368:DNJ262370 DXE262368:DXF262370 EHA262368:EHB262370 EQW262368:EQX262370 FAS262368:FAT262370 FKO262368:FKP262370 FUK262368:FUL262370 GEG262368:GEH262370 GOC262368:GOD262370 GXY262368:GXZ262370 HHU262368:HHV262370 HRQ262368:HRR262370 IBM262368:IBN262370 ILI262368:ILJ262370 IVE262368:IVF262370 JFA262368:JFB262370 JOW262368:JOX262370 JYS262368:JYT262370 KIO262368:KIP262370 KSK262368:KSL262370 LCG262368:LCH262370 LMC262368:LMD262370 LVY262368:LVZ262370 MFU262368:MFV262370 MPQ262368:MPR262370 MZM262368:MZN262370 NJI262368:NJJ262370 NTE262368:NTF262370 ODA262368:ODB262370 OMW262368:OMX262370 OWS262368:OWT262370 PGO262368:PGP262370 PQK262368:PQL262370 QAG262368:QAH262370 QKC262368:QKD262370 QTY262368:QTZ262370 RDU262368:RDV262370 RNQ262368:RNR262370 RXM262368:RXN262370 SHI262368:SHJ262370 SRE262368:SRF262370 TBA262368:TBB262370 TKW262368:TKX262370 TUS262368:TUT262370 UEO262368:UEP262370 UOK262368:UOL262370 UYG262368:UYH262370 VIC262368:VID262370 VRY262368:VRZ262370 WBU262368:WBV262370 WLQ262368:WLR262370 WVM262368:WVN262370 E327904:F327906 JA327904:JB327906 SW327904:SX327906 ACS327904:ACT327906 AMO327904:AMP327906 AWK327904:AWL327906 BGG327904:BGH327906 BQC327904:BQD327906 BZY327904:BZZ327906 CJU327904:CJV327906 CTQ327904:CTR327906 DDM327904:DDN327906 DNI327904:DNJ327906 DXE327904:DXF327906 EHA327904:EHB327906 EQW327904:EQX327906 FAS327904:FAT327906 FKO327904:FKP327906 FUK327904:FUL327906 GEG327904:GEH327906 GOC327904:GOD327906 GXY327904:GXZ327906 HHU327904:HHV327906 HRQ327904:HRR327906 IBM327904:IBN327906 ILI327904:ILJ327906 IVE327904:IVF327906 JFA327904:JFB327906 JOW327904:JOX327906 JYS327904:JYT327906 KIO327904:KIP327906 KSK327904:KSL327906 LCG327904:LCH327906 LMC327904:LMD327906 LVY327904:LVZ327906 MFU327904:MFV327906 MPQ327904:MPR327906 MZM327904:MZN327906 NJI327904:NJJ327906 NTE327904:NTF327906 ODA327904:ODB327906 OMW327904:OMX327906 OWS327904:OWT327906 PGO327904:PGP327906 PQK327904:PQL327906 QAG327904:QAH327906 QKC327904:QKD327906 QTY327904:QTZ327906 RDU327904:RDV327906 RNQ327904:RNR327906 RXM327904:RXN327906 SHI327904:SHJ327906 SRE327904:SRF327906 TBA327904:TBB327906 TKW327904:TKX327906 TUS327904:TUT327906 UEO327904:UEP327906 UOK327904:UOL327906 UYG327904:UYH327906 VIC327904:VID327906 VRY327904:VRZ327906 WBU327904:WBV327906 WLQ327904:WLR327906 WVM327904:WVN327906 E393440:F393442 JA393440:JB393442 SW393440:SX393442 ACS393440:ACT393442 AMO393440:AMP393442 AWK393440:AWL393442 BGG393440:BGH393442 BQC393440:BQD393442 BZY393440:BZZ393442 CJU393440:CJV393442 CTQ393440:CTR393442 DDM393440:DDN393442 DNI393440:DNJ393442 DXE393440:DXF393442 EHA393440:EHB393442 EQW393440:EQX393442 FAS393440:FAT393442 FKO393440:FKP393442 FUK393440:FUL393442 GEG393440:GEH393442 GOC393440:GOD393442 GXY393440:GXZ393442 HHU393440:HHV393442 HRQ393440:HRR393442 IBM393440:IBN393442 ILI393440:ILJ393442 IVE393440:IVF393442 JFA393440:JFB393442 JOW393440:JOX393442 JYS393440:JYT393442 KIO393440:KIP393442 KSK393440:KSL393442 LCG393440:LCH393442 LMC393440:LMD393442 LVY393440:LVZ393442 MFU393440:MFV393442 MPQ393440:MPR393442 MZM393440:MZN393442 NJI393440:NJJ393442 NTE393440:NTF393442 ODA393440:ODB393442 OMW393440:OMX393442 OWS393440:OWT393442 PGO393440:PGP393442 PQK393440:PQL393442 QAG393440:QAH393442 QKC393440:QKD393442 QTY393440:QTZ393442 RDU393440:RDV393442 RNQ393440:RNR393442 RXM393440:RXN393442 SHI393440:SHJ393442 SRE393440:SRF393442 TBA393440:TBB393442 TKW393440:TKX393442 TUS393440:TUT393442 UEO393440:UEP393442 UOK393440:UOL393442 UYG393440:UYH393442 VIC393440:VID393442 VRY393440:VRZ393442 WBU393440:WBV393442 WLQ393440:WLR393442 WVM393440:WVN393442 E458976:F458978 JA458976:JB458978 SW458976:SX458978 ACS458976:ACT458978 AMO458976:AMP458978 AWK458976:AWL458978 BGG458976:BGH458978 BQC458976:BQD458978 BZY458976:BZZ458978 CJU458976:CJV458978 CTQ458976:CTR458978 DDM458976:DDN458978 DNI458976:DNJ458978 DXE458976:DXF458978 EHA458976:EHB458978 EQW458976:EQX458978 FAS458976:FAT458978 FKO458976:FKP458978 FUK458976:FUL458978 GEG458976:GEH458978 GOC458976:GOD458978 GXY458976:GXZ458978 HHU458976:HHV458978 HRQ458976:HRR458978 IBM458976:IBN458978 ILI458976:ILJ458978 IVE458976:IVF458978 JFA458976:JFB458978 JOW458976:JOX458978 JYS458976:JYT458978 KIO458976:KIP458978 KSK458976:KSL458978 LCG458976:LCH458978 LMC458976:LMD458978 LVY458976:LVZ458978 MFU458976:MFV458978 MPQ458976:MPR458978 MZM458976:MZN458978 NJI458976:NJJ458978 NTE458976:NTF458978 ODA458976:ODB458978 OMW458976:OMX458978 OWS458976:OWT458978 PGO458976:PGP458978 PQK458976:PQL458978 QAG458976:QAH458978 QKC458976:QKD458978 QTY458976:QTZ458978 RDU458976:RDV458978 RNQ458976:RNR458978 RXM458976:RXN458978 SHI458976:SHJ458978 SRE458976:SRF458978 TBA458976:TBB458978 TKW458976:TKX458978 TUS458976:TUT458978 UEO458976:UEP458978 UOK458976:UOL458978 UYG458976:UYH458978 VIC458976:VID458978 VRY458976:VRZ458978 WBU458976:WBV458978 WLQ458976:WLR458978 WVM458976:WVN458978 E524512:F524514 JA524512:JB524514 SW524512:SX524514 ACS524512:ACT524514 AMO524512:AMP524514 AWK524512:AWL524514 BGG524512:BGH524514 BQC524512:BQD524514 BZY524512:BZZ524514 CJU524512:CJV524514 CTQ524512:CTR524514 DDM524512:DDN524514 DNI524512:DNJ524514 DXE524512:DXF524514 EHA524512:EHB524514 EQW524512:EQX524514 FAS524512:FAT524514 FKO524512:FKP524514 FUK524512:FUL524514 GEG524512:GEH524514 GOC524512:GOD524514 GXY524512:GXZ524514 HHU524512:HHV524514 HRQ524512:HRR524514 IBM524512:IBN524514 ILI524512:ILJ524514 IVE524512:IVF524514 JFA524512:JFB524514 JOW524512:JOX524514 JYS524512:JYT524514 KIO524512:KIP524514 KSK524512:KSL524514 LCG524512:LCH524514 LMC524512:LMD524514 LVY524512:LVZ524514 MFU524512:MFV524514 MPQ524512:MPR524514 MZM524512:MZN524514 NJI524512:NJJ524514 NTE524512:NTF524514 ODA524512:ODB524514 OMW524512:OMX524514 OWS524512:OWT524514 PGO524512:PGP524514 PQK524512:PQL524514 QAG524512:QAH524514 QKC524512:QKD524514 QTY524512:QTZ524514 RDU524512:RDV524514 RNQ524512:RNR524514 RXM524512:RXN524514 SHI524512:SHJ524514 SRE524512:SRF524514 TBA524512:TBB524514 TKW524512:TKX524514 TUS524512:TUT524514 UEO524512:UEP524514 UOK524512:UOL524514 UYG524512:UYH524514 VIC524512:VID524514 VRY524512:VRZ524514 WBU524512:WBV524514 WLQ524512:WLR524514 WVM524512:WVN524514 E590048:F590050 JA590048:JB590050 SW590048:SX590050 ACS590048:ACT590050 AMO590048:AMP590050 AWK590048:AWL590050 BGG590048:BGH590050 BQC590048:BQD590050 BZY590048:BZZ590050 CJU590048:CJV590050 CTQ590048:CTR590050 DDM590048:DDN590050 DNI590048:DNJ590050 DXE590048:DXF590050 EHA590048:EHB590050 EQW590048:EQX590050 FAS590048:FAT590050 FKO590048:FKP590050 FUK590048:FUL590050 GEG590048:GEH590050 GOC590048:GOD590050 GXY590048:GXZ590050 HHU590048:HHV590050 HRQ590048:HRR590050 IBM590048:IBN590050 ILI590048:ILJ590050 IVE590048:IVF590050 JFA590048:JFB590050 JOW590048:JOX590050 JYS590048:JYT590050 KIO590048:KIP590050 KSK590048:KSL590050 LCG590048:LCH590050 LMC590048:LMD590050 LVY590048:LVZ590050 MFU590048:MFV590050 MPQ590048:MPR590050 MZM590048:MZN590050 NJI590048:NJJ590050 NTE590048:NTF590050 ODA590048:ODB590050 OMW590048:OMX590050 OWS590048:OWT590050 PGO590048:PGP590050 PQK590048:PQL590050 QAG590048:QAH590050 QKC590048:QKD590050 QTY590048:QTZ590050 RDU590048:RDV590050 RNQ590048:RNR590050 RXM590048:RXN590050 SHI590048:SHJ590050 SRE590048:SRF590050 TBA590048:TBB590050 TKW590048:TKX590050 TUS590048:TUT590050 UEO590048:UEP590050 UOK590048:UOL590050 UYG590048:UYH590050 VIC590048:VID590050 VRY590048:VRZ590050 WBU590048:WBV590050 WLQ590048:WLR590050 WVM590048:WVN590050 E655584:F655586 JA655584:JB655586 SW655584:SX655586 ACS655584:ACT655586 AMO655584:AMP655586 AWK655584:AWL655586 BGG655584:BGH655586 BQC655584:BQD655586 BZY655584:BZZ655586 CJU655584:CJV655586 CTQ655584:CTR655586 DDM655584:DDN655586 DNI655584:DNJ655586 DXE655584:DXF655586 EHA655584:EHB655586 EQW655584:EQX655586 FAS655584:FAT655586 FKO655584:FKP655586 FUK655584:FUL655586 GEG655584:GEH655586 GOC655584:GOD655586 GXY655584:GXZ655586 HHU655584:HHV655586 HRQ655584:HRR655586 IBM655584:IBN655586 ILI655584:ILJ655586 IVE655584:IVF655586 JFA655584:JFB655586 JOW655584:JOX655586 JYS655584:JYT655586 KIO655584:KIP655586 KSK655584:KSL655586 LCG655584:LCH655586 LMC655584:LMD655586 LVY655584:LVZ655586 MFU655584:MFV655586 MPQ655584:MPR655586 MZM655584:MZN655586 NJI655584:NJJ655586 NTE655584:NTF655586 ODA655584:ODB655586 OMW655584:OMX655586 OWS655584:OWT655586 PGO655584:PGP655586 PQK655584:PQL655586 QAG655584:QAH655586 QKC655584:QKD655586 QTY655584:QTZ655586 RDU655584:RDV655586 RNQ655584:RNR655586 RXM655584:RXN655586 SHI655584:SHJ655586 SRE655584:SRF655586 TBA655584:TBB655586 TKW655584:TKX655586 TUS655584:TUT655586 UEO655584:UEP655586 UOK655584:UOL655586 UYG655584:UYH655586 VIC655584:VID655586 VRY655584:VRZ655586 WBU655584:WBV655586 WLQ655584:WLR655586 WVM655584:WVN655586 E721120:F721122 JA721120:JB721122 SW721120:SX721122 ACS721120:ACT721122 AMO721120:AMP721122 AWK721120:AWL721122 BGG721120:BGH721122 BQC721120:BQD721122 BZY721120:BZZ721122 CJU721120:CJV721122 CTQ721120:CTR721122 DDM721120:DDN721122 DNI721120:DNJ721122 DXE721120:DXF721122 EHA721120:EHB721122 EQW721120:EQX721122 FAS721120:FAT721122 FKO721120:FKP721122 FUK721120:FUL721122 GEG721120:GEH721122 GOC721120:GOD721122 GXY721120:GXZ721122 HHU721120:HHV721122 HRQ721120:HRR721122 IBM721120:IBN721122 ILI721120:ILJ721122 IVE721120:IVF721122 JFA721120:JFB721122 JOW721120:JOX721122 JYS721120:JYT721122 KIO721120:KIP721122 KSK721120:KSL721122 LCG721120:LCH721122 LMC721120:LMD721122 LVY721120:LVZ721122 MFU721120:MFV721122 MPQ721120:MPR721122 MZM721120:MZN721122 NJI721120:NJJ721122 NTE721120:NTF721122 ODA721120:ODB721122 OMW721120:OMX721122 OWS721120:OWT721122 PGO721120:PGP721122 PQK721120:PQL721122 QAG721120:QAH721122 QKC721120:QKD721122 QTY721120:QTZ721122 RDU721120:RDV721122 RNQ721120:RNR721122 RXM721120:RXN721122 SHI721120:SHJ721122 SRE721120:SRF721122 TBA721120:TBB721122 TKW721120:TKX721122 TUS721120:TUT721122 UEO721120:UEP721122 UOK721120:UOL721122 UYG721120:UYH721122 VIC721120:VID721122 VRY721120:VRZ721122 WBU721120:WBV721122 WLQ721120:WLR721122 WVM721120:WVN721122 E786656:F786658 JA786656:JB786658 SW786656:SX786658 ACS786656:ACT786658 AMO786656:AMP786658 AWK786656:AWL786658 BGG786656:BGH786658 BQC786656:BQD786658 BZY786656:BZZ786658 CJU786656:CJV786658 CTQ786656:CTR786658 DDM786656:DDN786658 DNI786656:DNJ786658 DXE786656:DXF786658 EHA786656:EHB786658 EQW786656:EQX786658 FAS786656:FAT786658 FKO786656:FKP786658 FUK786656:FUL786658 GEG786656:GEH786658 GOC786656:GOD786658 GXY786656:GXZ786658 HHU786656:HHV786658 HRQ786656:HRR786658 IBM786656:IBN786658 ILI786656:ILJ786658 IVE786656:IVF786658 JFA786656:JFB786658 JOW786656:JOX786658 JYS786656:JYT786658 KIO786656:KIP786658 KSK786656:KSL786658 LCG786656:LCH786658 LMC786656:LMD786658 LVY786656:LVZ786658 MFU786656:MFV786658 MPQ786656:MPR786658 MZM786656:MZN786658 NJI786656:NJJ786658 NTE786656:NTF786658 ODA786656:ODB786658 OMW786656:OMX786658 OWS786656:OWT786658 PGO786656:PGP786658 PQK786656:PQL786658 QAG786656:QAH786658 QKC786656:QKD786658 QTY786656:QTZ786658 RDU786656:RDV786658 RNQ786656:RNR786658 RXM786656:RXN786658 SHI786656:SHJ786658 SRE786656:SRF786658 TBA786656:TBB786658 TKW786656:TKX786658 TUS786656:TUT786658 UEO786656:UEP786658 UOK786656:UOL786658 UYG786656:UYH786658 VIC786656:VID786658 VRY786656:VRZ786658 WBU786656:WBV786658 WLQ786656:WLR786658 WVM786656:WVN786658 E852192:F852194 JA852192:JB852194 SW852192:SX852194 ACS852192:ACT852194 AMO852192:AMP852194 AWK852192:AWL852194 BGG852192:BGH852194 BQC852192:BQD852194 BZY852192:BZZ852194 CJU852192:CJV852194 CTQ852192:CTR852194 DDM852192:DDN852194 DNI852192:DNJ852194 DXE852192:DXF852194 EHA852192:EHB852194 EQW852192:EQX852194 FAS852192:FAT852194 FKO852192:FKP852194 FUK852192:FUL852194 GEG852192:GEH852194 GOC852192:GOD852194 GXY852192:GXZ852194 HHU852192:HHV852194 HRQ852192:HRR852194 IBM852192:IBN852194 ILI852192:ILJ852194 IVE852192:IVF852194 JFA852192:JFB852194 JOW852192:JOX852194 JYS852192:JYT852194 KIO852192:KIP852194 KSK852192:KSL852194 LCG852192:LCH852194 LMC852192:LMD852194 LVY852192:LVZ852194 MFU852192:MFV852194 MPQ852192:MPR852194 MZM852192:MZN852194 NJI852192:NJJ852194 NTE852192:NTF852194 ODA852192:ODB852194 OMW852192:OMX852194 OWS852192:OWT852194 PGO852192:PGP852194 PQK852192:PQL852194 QAG852192:QAH852194 QKC852192:QKD852194 QTY852192:QTZ852194 RDU852192:RDV852194 RNQ852192:RNR852194 RXM852192:RXN852194 SHI852192:SHJ852194 SRE852192:SRF852194 TBA852192:TBB852194 TKW852192:TKX852194 TUS852192:TUT852194 UEO852192:UEP852194 UOK852192:UOL852194 UYG852192:UYH852194 VIC852192:VID852194 VRY852192:VRZ852194 WBU852192:WBV852194 WLQ852192:WLR852194 WVM852192:WVN852194 E917728:F917730 JA917728:JB917730 SW917728:SX917730 ACS917728:ACT917730 AMO917728:AMP917730 AWK917728:AWL917730 BGG917728:BGH917730 BQC917728:BQD917730 BZY917728:BZZ917730 CJU917728:CJV917730 CTQ917728:CTR917730 DDM917728:DDN917730 DNI917728:DNJ917730 DXE917728:DXF917730 EHA917728:EHB917730 EQW917728:EQX917730 FAS917728:FAT917730 FKO917728:FKP917730 FUK917728:FUL917730 GEG917728:GEH917730 GOC917728:GOD917730 GXY917728:GXZ917730 HHU917728:HHV917730 HRQ917728:HRR917730 IBM917728:IBN917730 ILI917728:ILJ917730 IVE917728:IVF917730 JFA917728:JFB917730 JOW917728:JOX917730 JYS917728:JYT917730 KIO917728:KIP917730 KSK917728:KSL917730 LCG917728:LCH917730 LMC917728:LMD917730 LVY917728:LVZ917730 MFU917728:MFV917730 MPQ917728:MPR917730 MZM917728:MZN917730 NJI917728:NJJ917730 NTE917728:NTF917730 ODA917728:ODB917730 OMW917728:OMX917730 OWS917728:OWT917730 PGO917728:PGP917730 PQK917728:PQL917730 QAG917728:QAH917730 QKC917728:QKD917730 QTY917728:QTZ917730 RDU917728:RDV917730 RNQ917728:RNR917730 RXM917728:RXN917730 SHI917728:SHJ917730 SRE917728:SRF917730 TBA917728:TBB917730 TKW917728:TKX917730 TUS917728:TUT917730 UEO917728:UEP917730 UOK917728:UOL917730 UYG917728:UYH917730 VIC917728:VID917730 VRY917728:VRZ917730 WBU917728:WBV917730 WLQ917728:WLR917730 WVM917728:WVN917730 E983264:F983266 JA983264:JB983266 SW983264:SX983266 ACS983264:ACT983266 AMO983264:AMP983266 AWK983264:AWL983266 BGG983264:BGH983266 BQC983264:BQD983266 BZY983264:BZZ983266 CJU983264:CJV983266 CTQ983264:CTR983266 DDM983264:DDN983266 DNI983264:DNJ983266 DXE983264:DXF983266 EHA983264:EHB983266 EQW983264:EQX983266 FAS983264:FAT983266 FKO983264:FKP983266 FUK983264:FUL983266 GEG983264:GEH983266 GOC983264:GOD983266 GXY983264:GXZ983266 HHU983264:HHV983266 HRQ983264:HRR983266 IBM983264:IBN983266 ILI983264:ILJ983266 IVE983264:IVF983266 JFA983264:JFB983266 JOW983264:JOX983266 JYS983264:JYT983266 KIO983264:KIP983266 KSK983264:KSL983266 LCG983264:LCH983266 LMC983264:LMD983266 LVY983264:LVZ983266 MFU983264:MFV983266 MPQ983264:MPR983266 MZM983264:MZN983266 NJI983264:NJJ983266 NTE983264:NTF983266 ODA983264:ODB983266 OMW983264:OMX983266 OWS983264:OWT983266 PGO983264:PGP983266 PQK983264:PQL983266 QAG983264:QAH983266 QKC983264:QKD983266 QTY983264:QTZ983266 RDU983264:RDV983266 RNQ983264:RNR983266 RXM983264:RXN983266 SHI983264:SHJ983266 SRE983264:SRF983266 TBA983264:TBB983266 TKW983264:TKX983266 TUS983264:TUT983266 UEO983264:UEP983266 UOK983264:UOL983266 UYG983264:UYH983266 VIC983264:VID983266 VRY983264:VRZ983266 WBU983264:WBV983266 WLQ983264:WLR983266 WVM983264:WVN983266 E237:F237 JA237:JB237 SW237:SX237 ACS237:ACT237 AMO237:AMP237 AWK237:AWL237 BGG237:BGH237 BQC237:BQD237 BZY237:BZZ237 CJU237:CJV237 CTQ237:CTR237 DDM237:DDN237 DNI237:DNJ237 DXE237:DXF237 EHA237:EHB237 EQW237:EQX237 FAS237:FAT237 FKO237:FKP237 FUK237:FUL237 GEG237:GEH237 GOC237:GOD237 GXY237:GXZ237 HHU237:HHV237 HRQ237:HRR237 IBM237:IBN237 ILI237:ILJ237 IVE237:IVF237 JFA237:JFB237 JOW237:JOX237 JYS237:JYT237 KIO237:KIP237 KSK237:KSL237 LCG237:LCH237 LMC237:LMD237 LVY237:LVZ237 MFU237:MFV237 MPQ237:MPR237 MZM237:MZN237 NJI237:NJJ237 NTE237:NTF237 ODA237:ODB237 OMW237:OMX237 OWS237:OWT237 PGO237:PGP237 PQK237:PQL237 QAG237:QAH237 QKC237:QKD237 QTY237:QTZ237 RDU237:RDV237 RNQ237:RNR237 RXM237:RXN237 SHI237:SHJ237 SRE237:SRF237 TBA237:TBB237 TKW237:TKX237 TUS237:TUT237 UEO237:UEP237 UOK237:UOL237 UYG237:UYH237 VIC237:VID237 VRY237:VRZ237 WBU237:WBV237 WLQ237:WLR237 WVM237:WVN237 E65769:F65769 JA65769:JB65769 SW65769:SX65769 ACS65769:ACT65769 AMO65769:AMP65769 AWK65769:AWL65769 BGG65769:BGH65769 BQC65769:BQD65769 BZY65769:BZZ65769 CJU65769:CJV65769 CTQ65769:CTR65769 DDM65769:DDN65769 DNI65769:DNJ65769 DXE65769:DXF65769 EHA65769:EHB65769 EQW65769:EQX65769 FAS65769:FAT65769 FKO65769:FKP65769 FUK65769:FUL65769 GEG65769:GEH65769 GOC65769:GOD65769 GXY65769:GXZ65769 HHU65769:HHV65769 HRQ65769:HRR65769 IBM65769:IBN65769 ILI65769:ILJ65769 IVE65769:IVF65769 JFA65769:JFB65769 JOW65769:JOX65769 JYS65769:JYT65769 KIO65769:KIP65769 KSK65769:KSL65769 LCG65769:LCH65769 LMC65769:LMD65769 LVY65769:LVZ65769 MFU65769:MFV65769 MPQ65769:MPR65769 MZM65769:MZN65769 NJI65769:NJJ65769 NTE65769:NTF65769 ODA65769:ODB65769 OMW65769:OMX65769 OWS65769:OWT65769 PGO65769:PGP65769 PQK65769:PQL65769 QAG65769:QAH65769 QKC65769:QKD65769 QTY65769:QTZ65769 RDU65769:RDV65769 RNQ65769:RNR65769 RXM65769:RXN65769 SHI65769:SHJ65769 SRE65769:SRF65769 TBA65769:TBB65769 TKW65769:TKX65769 TUS65769:TUT65769 UEO65769:UEP65769 UOK65769:UOL65769 UYG65769:UYH65769 VIC65769:VID65769 VRY65769:VRZ65769 WBU65769:WBV65769 WLQ65769:WLR65769 WVM65769:WVN65769 E131305:F131305 JA131305:JB131305 SW131305:SX131305 ACS131305:ACT131305 AMO131305:AMP131305 AWK131305:AWL131305 BGG131305:BGH131305 BQC131305:BQD131305 BZY131305:BZZ131305 CJU131305:CJV131305 CTQ131305:CTR131305 DDM131305:DDN131305 DNI131305:DNJ131305 DXE131305:DXF131305 EHA131305:EHB131305 EQW131305:EQX131305 FAS131305:FAT131305 FKO131305:FKP131305 FUK131305:FUL131305 GEG131305:GEH131305 GOC131305:GOD131305 GXY131305:GXZ131305 HHU131305:HHV131305 HRQ131305:HRR131305 IBM131305:IBN131305 ILI131305:ILJ131305 IVE131305:IVF131305 JFA131305:JFB131305 JOW131305:JOX131305 JYS131305:JYT131305 KIO131305:KIP131305 KSK131305:KSL131305 LCG131305:LCH131305 LMC131305:LMD131305 LVY131305:LVZ131305 MFU131305:MFV131305 MPQ131305:MPR131305 MZM131305:MZN131305 NJI131305:NJJ131305 NTE131305:NTF131305 ODA131305:ODB131305 OMW131305:OMX131305 OWS131305:OWT131305 PGO131305:PGP131305 PQK131305:PQL131305 QAG131305:QAH131305 QKC131305:QKD131305 QTY131305:QTZ131305 RDU131305:RDV131305 RNQ131305:RNR131305 RXM131305:RXN131305 SHI131305:SHJ131305 SRE131305:SRF131305 TBA131305:TBB131305 TKW131305:TKX131305 TUS131305:TUT131305 UEO131305:UEP131305 UOK131305:UOL131305 UYG131305:UYH131305 VIC131305:VID131305 VRY131305:VRZ131305 WBU131305:WBV131305 WLQ131305:WLR131305 WVM131305:WVN131305 E196841:F196841 JA196841:JB196841 SW196841:SX196841 ACS196841:ACT196841 AMO196841:AMP196841 AWK196841:AWL196841 BGG196841:BGH196841 BQC196841:BQD196841 BZY196841:BZZ196841 CJU196841:CJV196841 CTQ196841:CTR196841 DDM196841:DDN196841 DNI196841:DNJ196841 DXE196841:DXF196841 EHA196841:EHB196841 EQW196841:EQX196841 FAS196841:FAT196841 FKO196841:FKP196841 FUK196841:FUL196841 GEG196841:GEH196841 GOC196841:GOD196841 GXY196841:GXZ196841 HHU196841:HHV196841 HRQ196841:HRR196841 IBM196841:IBN196841 ILI196841:ILJ196841 IVE196841:IVF196841 JFA196841:JFB196841 JOW196841:JOX196841 JYS196841:JYT196841 KIO196841:KIP196841 KSK196841:KSL196841 LCG196841:LCH196841 LMC196841:LMD196841 LVY196841:LVZ196841 MFU196841:MFV196841 MPQ196841:MPR196841 MZM196841:MZN196841 NJI196841:NJJ196841 NTE196841:NTF196841 ODA196841:ODB196841 OMW196841:OMX196841 OWS196841:OWT196841 PGO196841:PGP196841 PQK196841:PQL196841 QAG196841:QAH196841 QKC196841:QKD196841 QTY196841:QTZ196841 RDU196841:RDV196841 RNQ196841:RNR196841 RXM196841:RXN196841 SHI196841:SHJ196841 SRE196841:SRF196841 TBA196841:TBB196841 TKW196841:TKX196841 TUS196841:TUT196841 UEO196841:UEP196841 UOK196841:UOL196841 UYG196841:UYH196841 VIC196841:VID196841 VRY196841:VRZ196841 WBU196841:WBV196841 WLQ196841:WLR196841 WVM196841:WVN196841 E262377:F262377 JA262377:JB262377 SW262377:SX262377 ACS262377:ACT262377 AMO262377:AMP262377 AWK262377:AWL262377 BGG262377:BGH262377 BQC262377:BQD262377 BZY262377:BZZ262377 CJU262377:CJV262377 CTQ262377:CTR262377 DDM262377:DDN262377 DNI262377:DNJ262377 DXE262377:DXF262377 EHA262377:EHB262377 EQW262377:EQX262377 FAS262377:FAT262377 FKO262377:FKP262377 FUK262377:FUL262377 GEG262377:GEH262377 GOC262377:GOD262377 GXY262377:GXZ262377 HHU262377:HHV262377 HRQ262377:HRR262377 IBM262377:IBN262377 ILI262377:ILJ262377 IVE262377:IVF262377 JFA262377:JFB262377 JOW262377:JOX262377 JYS262377:JYT262377 KIO262377:KIP262377 KSK262377:KSL262377 LCG262377:LCH262377 LMC262377:LMD262377 LVY262377:LVZ262377 MFU262377:MFV262377 MPQ262377:MPR262377 MZM262377:MZN262377 NJI262377:NJJ262377 NTE262377:NTF262377 ODA262377:ODB262377 OMW262377:OMX262377 OWS262377:OWT262377 PGO262377:PGP262377 PQK262377:PQL262377 QAG262377:QAH262377 QKC262377:QKD262377 QTY262377:QTZ262377 RDU262377:RDV262377 RNQ262377:RNR262377 RXM262377:RXN262377 SHI262377:SHJ262377 SRE262377:SRF262377 TBA262377:TBB262377 TKW262377:TKX262377 TUS262377:TUT262377 UEO262377:UEP262377 UOK262377:UOL262377 UYG262377:UYH262377 VIC262377:VID262377 VRY262377:VRZ262377 WBU262377:WBV262377 WLQ262377:WLR262377 WVM262377:WVN262377 E327913:F327913 JA327913:JB327913 SW327913:SX327913 ACS327913:ACT327913 AMO327913:AMP327913 AWK327913:AWL327913 BGG327913:BGH327913 BQC327913:BQD327913 BZY327913:BZZ327913 CJU327913:CJV327913 CTQ327913:CTR327913 DDM327913:DDN327913 DNI327913:DNJ327913 DXE327913:DXF327913 EHA327913:EHB327913 EQW327913:EQX327913 FAS327913:FAT327913 FKO327913:FKP327913 FUK327913:FUL327913 GEG327913:GEH327913 GOC327913:GOD327913 GXY327913:GXZ327913 HHU327913:HHV327913 HRQ327913:HRR327913 IBM327913:IBN327913 ILI327913:ILJ327913 IVE327913:IVF327913 JFA327913:JFB327913 JOW327913:JOX327913 JYS327913:JYT327913 KIO327913:KIP327913 KSK327913:KSL327913 LCG327913:LCH327913 LMC327913:LMD327913 LVY327913:LVZ327913 MFU327913:MFV327913 MPQ327913:MPR327913 MZM327913:MZN327913 NJI327913:NJJ327913 NTE327913:NTF327913 ODA327913:ODB327913 OMW327913:OMX327913 OWS327913:OWT327913 PGO327913:PGP327913 PQK327913:PQL327913 QAG327913:QAH327913 QKC327913:QKD327913 QTY327913:QTZ327913 RDU327913:RDV327913 RNQ327913:RNR327913 RXM327913:RXN327913 SHI327913:SHJ327913 SRE327913:SRF327913 TBA327913:TBB327913 TKW327913:TKX327913 TUS327913:TUT327913 UEO327913:UEP327913 UOK327913:UOL327913 UYG327913:UYH327913 VIC327913:VID327913 VRY327913:VRZ327913 WBU327913:WBV327913 WLQ327913:WLR327913 WVM327913:WVN327913 E393449:F393449 JA393449:JB393449 SW393449:SX393449 ACS393449:ACT393449 AMO393449:AMP393449 AWK393449:AWL393449 BGG393449:BGH393449 BQC393449:BQD393449 BZY393449:BZZ393449 CJU393449:CJV393449 CTQ393449:CTR393449 DDM393449:DDN393449 DNI393449:DNJ393449 DXE393449:DXF393449 EHA393449:EHB393449 EQW393449:EQX393449 FAS393449:FAT393449 FKO393449:FKP393449 FUK393449:FUL393449 GEG393449:GEH393449 GOC393449:GOD393449 GXY393449:GXZ393449 HHU393449:HHV393449 HRQ393449:HRR393449 IBM393449:IBN393449 ILI393449:ILJ393449 IVE393449:IVF393449 JFA393449:JFB393449 JOW393449:JOX393449 JYS393449:JYT393449 KIO393449:KIP393449 KSK393449:KSL393449 LCG393449:LCH393449 LMC393449:LMD393449 LVY393449:LVZ393449 MFU393449:MFV393449 MPQ393449:MPR393449 MZM393449:MZN393449 NJI393449:NJJ393449 NTE393449:NTF393449 ODA393449:ODB393449 OMW393449:OMX393449 OWS393449:OWT393449 PGO393449:PGP393449 PQK393449:PQL393449 QAG393449:QAH393449 QKC393449:QKD393449 QTY393449:QTZ393449 RDU393449:RDV393449 RNQ393449:RNR393449 RXM393449:RXN393449 SHI393449:SHJ393449 SRE393449:SRF393449 TBA393449:TBB393449 TKW393449:TKX393449 TUS393449:TUT393449 UEO393449:UEP393449 UOK393449:UOL393449 UYG393449:UYH393449 VIC393449:VID393449 VRY393449:VRZ393449 WBU393449:WBV393449 WLQ393449:WLR393449 WVM393449:WVN393449 E458985:F458985 JA458985:JB458985 SW458985:SX458985 ACS458985:ACT458985 AMO458985:AMP458985 AWK458985:AWL458985 BGG458985:BGH458985 BQC458985:BQD458985 BZY458985:BZZ458985 CJU458985:CJV458985 CTQ458985:CTR458985 DDM458985:DDN458985 DNI458985:DNJ458985 DXE458985:DXF458985 EHA458985:EHB458985 EQW458985:EQX458985 FAS458985:FAT458985 FKO458985:FKP458985 FUK458985:FUL458985 GEG458985:GEH458985 GOC458985:GOD458985 GXY458985:GXZ458985 HHU458985:HHV458985 HRQ458985:HRR458985 IBM458985:IBN458985 ILI458985:ILJ458985 IVE458985:IVF458985 JFA458985:JFB458985 JOW458985:JOX458985 JYS458985:JYT458985 KIO458985:KIP458985 KSK458985:KSL458985 LCG458985:LCH458985 LMC458985:LMD458985 LVY458985:LVZ458985 MFU458985:MFV458985 MPQ458985:MPR458985 MZM458985:MZN458985 NJI458985:NJJ458985 NTE458985:NTF458985 ODA458985:ODB458985 OMW458985:OMX458985 OWS458985:OWT458985 PGO458985:PGP458985 PQK458985:PQL458985 QAG458985:QAH458985 QKC458985:QKD458985 QTY458985:QTZ458985 RDU458985:RDV458985 RNQ458985:RNR458985 RXM458985:RXN458985 SHI458985:SHJ458985 SRE458985:SRF458985 TBA458985:TBB458985 TKW458985:TKX458985 TUS458985:TUT458985 UEO458985:UEP458985 UOK458985:UOL458985 UYG458985:UYH458985 VIC458985:VID458985 VRY458985:VRZ458985 WBU458985:WBV458985 WLQ458985:WLR458985 WVM458985:WVN458985 E524521:F524521 JA524521:JB524521 SW524521:SX524521 ACS524521:ACT524521 AMO524521:AMP524521 AWK524521:AWL524521 BGG524521:BGH524521 BQC524521:BQD524521 BZY524521:BZZ524521 CJU524521:CJV524521 CTQ524521:CTR524521 DDM524521:DDN524521 DNI524521:DNJ524521 DXE524521:DXF524521 EHA524521:EHB524521 EQW524521:EQX524521 FAS524521:FAT524521 FKO524521:FKP524521 FUK524521:FUL524521 GEG524521:GEH524521 GOC524521:GOD524521 GXY524521:GXZ524521 HHU524521:HHV524521 HRQ524521:HRR524521 IBM524521:IBN524521 ILI524521:ILJ524521 IVE524521:IVF524521 JFA524521:JFB524521 JOW524521:JOX524521 JYS524521:JYT524521 KIO524521:KIP524521 KSK524521:KSL524521 LCG524521:LCH524521 LMC524521:LMD524521 LVY524521:LVZ524521 MFU524521:MFV524521 MPQ524521:MPR524521 MZM524521:MZN524521 NJI524521:NJJ524521 NTE524521:NTF524521 ODA524521:ODB524521 OMW524521:OMX524521 OWS524521:OWT524521 PGO524521:PGP524521 PQK524521:PQL524521 QAG524521:QAH524521 QKC524521:QKD524521 QTY524521:QTZ524521 RDU524521:RDV524521 RNQ524521:RNR524521 RXM524521:RXN524521 SHI524521:SHJ524521 SRE524521:SRF524521 TBA524521:TBB524521 TKW524521:TKX524521 TUS524521:TUT524521 UEO524521:UEP524521 UOK524521:UOL524521 UYG524521:UYH524521 VIC524521:VID524521 VRY524521:VRZ524521 WBU524521:WBV524521 WLQ524521:WLR524521 WVM524521:WVN524521 E590057:F590057 JA590057:JB590057 SW590057:SX590057 ACS590057:ACT590057 AMO590057:AMP590057 AWK590057:AWL590057 BGG590057:BGH590057 BQC590057:BQD590057 BZY590057:BZZ590057 CJU590057:CJV590057 CTQ590057:CTR590057 DDM590057:DDN590057 DNI590057:DNJ590057 DXE590057:DXF590057 EHA590057:EHB590057 EQW590057:EQX590057 FAS590057:FAT590057 FKO590057:FKP590057 FUK590057:FUL590057 GEG590057:GEH590057 GOC590057:GOD590057 GXY590057:GXZ590057 HHU590057:HHV590057 HRQ590057:HRR590057 IBM590057:IBN590057 ILI590057:ILJ590057 IVE590057:IVF590057 JFA590057:JFB590057 JOW590057:JOX590057 JYS590057:JYT590057 KIO590057:KIP590057 KSK590057:KSL590057 LCG590057:LCH590057 LMC590057:LMD590057 LVY590057:LVZ590057 MFU590057:MFV590057 MPQ590057:MPR590057 MZM590057:MZN590057 NJI590057:NJJ590057 NTE590057:NTF590057 ODA590057:ODB590057 OMW590057:OMX590057 OWS590057:OWT590057 PGO590057:PGP590057 PQK590057:PQL590057 QAG590057:QAH590057 QKC590057:QKD590057 QTY590057:QTZ590057 RDU590057:RDV590057 RNQ590057:RNR590057 RXM590057:RXN590057 SHI590057:SHJ590057 SRE590057:SRF590057 TBA590057:TBB590057 TKW590057:TKX590057 TUS590057:TUT590057 UEO590057:UEP590057 UOK590057:UOL590057 UYG590057:UYH590057 VIC590057:VID590057 VRY590057:VRZ590057 WBU590057:WBV590057 WLQ590057:WLR590057 WVM590057:WVN590057 E655593:F655593 JA655593:JB655593 SW655593:SX655593 ACS655593:ACT655593 AMO655593:AMP655593 AWK655593:AWL655593 BGG655593:BGH655593 BQC655593:BQD655593 BZY655593:BZZ655593 CJU655593:CJV655593 CTQ655593:CTR655593 DDM655593:DDN655593 DNI655593:DNJ655593 DXE655593:DXF655593 EHA655593:EHB655593 EQW655593:EQX655593 FAS655593:FAT655593 FKO655593:FKP655593 FUK655593:FUL655593 GEG655593:GEH655593 GOC655593:GOD655593 GXY655593:GXZ655593 HHU655593:HHV655593 HRQ655593:HRR655593 IBM655593:IBN655593 ILI655593:ILJ655593 IVE655593:IVF655593 JFA655593:JFB655593 JOW655593:JOX655593 JYS655593:JYT655593 KIO655593:KIP655593 KSK655593:KSL655593 LCG655593:LCH655593 LMC655593:LMD655593 LVY655593:LVZ655593 MFU655593:MFV655593 MPQ655593:MPR655593 MZM655593:MZN655593 NJI655593:NJJ655593 NTE655593:NTF655593 ODA655593:ODB655593 OMW655593:OMX655593 OWS655593:OWT655593 PGO655593:PGP655593 PQK655593:PQL655593 QAG655593:QAH655593 QKC655593:QKD655593 QTY655593:QTZ655593 RDU655593:RDV655593 RNQ655593:RNR655593 RXM655593:RXN655593 SHI655593:SHJ655593 SRE655593:SRF655593 TBA655593:TBB655593 TKW655593:TKX655593 TUS655593:TUT655593 UEO655593:UEP655593 UOK655593:UOL655593 UYG655593:UYH655593 VIC655593:VID655593 VRY655593:VRZ655593 WBU655593:WBV655593 WLQ655593:WLR655593 WVM655593:WVN655593 E721129:F721129 JA721129:JB721129 SW721129:SX721129 ACS721129:ACT721129 AMO721129:AMP721129 AWK721129:AWL721129 BGG721129:BGH721129 BQC721129:BQD721129 BZY721129:BZZ721129 CJU721129:CJV721129 CTQ721129:CTR721129 DDM721129:DDN721129 DNI721129:DNJ721129 DXE721129:DXF721129 EHA721129:EHB721129 EQW721129:EQX721129 FAS721129:FAT721129 FKO721129:FKP721129 FUK721129:FUL721129 GEG721129:GEH721129 GOC721129:GOD721129 GXY721129:GXZ721129 HHU721129:HHV721129 HRQ721129:HRR721129 IBM721129:IBN721129 ILI721129:ILJ721129 IVE721129:IVF721129 JFA721129:JFB721129 JOW721129:JOX721129 JYS721129:JYT721129 KIO721129:KIP721129 KSK721129:KSL721129 LCG721129:LCH721129 LMC721129:LMD721129 LVY721129:LVZ721129 MFU721129:MFV721129 MPQ721129:MPR721129 MZM721129:MZN721129 NJI721129:NJJ721129 NTE721129:NTF721129 ODA721129:ODB721129 OMW721129:OMX721129 OWS721129:OWT721129 PGO721129:PGP721129 PQK721129:PQL721129 QAG721129:QAH721129 QKC721129:QKD721129 QTY721129:QTZ721129 RDU721129:RDV721129 RNQ721129:RNR721129 RXM721129:RXN721129 SHI721129:SHJ721129 SRE721129:SRF721129 TBA721129:TBB721129 TKW721129:TKX721129 TUS721129:TUT721129 UEO721129:UEP721129 UOK721129:UOL721129 UYG721129:UYH721129 VIC721129:VID721129 VRY721129:VRZ721129 WBU721129:WBV721129 WLQ721129:WLR721129 WVM721129:WVN721129 E786665:F786665 JA786665:JB786665 SW786665:SX786665 ACS786665:ACT786665 AMO786665:AMP786665 AWK786665:AWL786665 BGG786665:BGH786665 BQC786665:BQD786665 BZY786665:BZZ786665 CJU786665:CJV786665 CTQ786665:CTR786665 DDM786665:DDN786665 DNI786665:DNJ786665 DXE786665:DXF786665 EHA786665:EHB786665 EQW786665:EQX786665 FAS786665:FAT786665 FKO786665:FKP786665 FUK786665:FUL786665 GEG786665:GEH786665 GOC786665:GOD786665 GXY786665:GXZ786665 HHU786665:HHV786665 HRQ786665:HRR786665 IBM786665:IBN786665 ILI786665:ILJ786665 IVE786665:IVF786665 JFA786665:JFB786665 JOW786665:JOX786665 JYS786665:JYT786665 KIO786665:KIP786665 KSK786665:KSL786665 LCG786665:LCH786665 LMC786665:LMD786665 LVY786665:LVZ786665 MFU786665:MFV786665 MPQ786665:MPR786665 MZM786665:MZN786665 NJI786665:NJJ786665 NTE786665:NTF786665 ODA786665:ODB786665 OMW786665:OMX786665 OWS786665:OWT786665 PGO786665:PGP786665 PQK786665:PQL786665 QAG786665:QAH786665 QKC786665:QKD786665 QTY786665:QTZ786665 RDU786665:RDV786665 RNQ786665:RNR786665 RXM786665:RXN786665 SHI786665:SHJ786665 SRE786665:SRF786665 TBA786665:TBB786665 TKW786665:TKX786665 TUS786665:TUT786665 UEO786665:UEP786665 UOK786665:UOL786665 UYG786665:UYH786665 VIC786665:VID786665 VRY786665:VRZ786665 WBU786665:WBV786665 WLQ786665:WLR786665 WVM786665:WVN786665 E852201:F852201 JA852201:JB852201 SW852201:SX852201 ACS852201:ACT852201 AMO852201:AMP852201 AWK852201:AWL852201 BGG852201:BGH852201 BQC852201:BQD852201 BZY852201:BZZ852201 CJU852201:CJV852201 CTQ852201:CTR852201 DDM852201:DDN852201 DNI852201:DNJ852201 DXE852201:DXF852201 EHA852201:EHB852201 EQW852201:EQX852201 FAS852201:FAT852201 FKO852201:FKP852201 FUK852201:FUL852201 GEG852201:GEH852201 GOC852201:GOD852201 GXY852201:GXZ852201 HHU852201:HHV852201 HRQ852201:HRR852201 IBM852201:IBN852201 ILI852201:ILJ852201 IVE852201:IVF852201 JFA852201:JFB852201 JOW852201:JOX852201 JYS852201:JYT852201 KIO852201:KIP852201 KSK852201:KSL852201 LCG852201:LCH852201 LMC852201:LMD852201 LVY852201:LVZ852201 MFU852201:MFV852201 MPQ852201:MPR852201 MZM852201:MZN852201 NJI852201:NJJ852201 NTE852201:NTF852201 ODA852201:ODB852201 OMW852201:OMX852201 OWS852201:OWT852201 PGO852201:PGP852201 PQK852201:PQL852201 QAG852201:QAH852201 QKC852201:QKD852201 QTY852201:QTZ852201 RDU852201:RDV852201 RNQ852201:RNR852201 RXM852201:RXN852201 SHI852201:SHJ852201 SRE852201:SRF852201 TBA852201:TBB852201 TKW852201:TKX852201 TUS852201:TUT852201 UEO852201:UEP852201 UOK852201:UOL852201 UYG852201:UYH852201 VIC852201:VID852201 VRY852201:VRZ852201 WBU852201:WBV852201 WLQ852201:WLR852201 WVM852201:WVN852201 E917737:F917737 JA917737:JB917737 SW917737:SX917737 ACS917737:ACT917737 AMO917737:AMP917737 AWK917737:AWL917737 BGG917737:BGH917737 BQC917737:BQD917737 BZY917737:BZZ917737 CJU917737:CJV917737 CTQ917737:CTR917737 DDM917737:DDN917737 DNI917737:DNJ917737 DXE917737:DXF917737 EHA917737:EHB917737 EQW917737:EQX917737 FAS917737:FAT917737 FKO917737:FKP917737 FUK917737:FUL917737 GEG917737:GEH917737 GOC917737:GOD917737 GXY917737:GXZ917737 HHU917737:HHV917737 HRQ917737:HRR917737 IBM917737:IBN917737 ILI917737:ILJ917737 IVE917737:IVF917737 JFA917737:JFB917737 JOW917737:JOX917737 JYS917737:JYT917737 KIO917737:KIP917737 KSK917737:KSL917737 LCG917737:LCH917737 LMC917737:LMD917737 LVY917737:LVZ917737 MFU917737:MFV917737 MPQ917737:MPR917737 MZM917737:MZN917737 NJI917737:NJJ917737 NTE917737:NTF917737 ODA917737:ODB917737 OMW917737:OMX917737 OWS917737:OWT917737 PGO917737:PGP917737 PQK917737:PQL917737 QAG917737:QAH917737 QKC917737:QKD917737 QTY917737:QTZ917737 RDU917737:RDV917737 RNQ917737:RNR917737 RXM917737:RXN917737 SHI917737:SHJ917737 SRE917737:SRF917737 TBA917737:TBB917737 TKW917737:TKX917737 TUS917737:TUT917737 UEO917737:UEP917737 UOK917737:UOL917737 UYG917737:UYH917737 VIC917737:VID917737 VRY917737:VRZ917737 WBU917737:WBV917737 WLQ917737:WLR917737 WVM917737:WVN917737 E983273:F983273 JA983273:JB983273 SW983273:SX983273 ACS983273:ACT983273 AMO983273:AMP983273 AWK983273:AWL983273 BGG983273:BGH983273 BQC983273:BQD983273 BZY983273:BZZ983273 CJU983273:CJV983273 CTQ983273:CTR983273 DDM983273:DDN983273 DNI983273:DNJ983273 DXE983273:DXF983273 EHA983273:EHB983273 EQW983273:EQX983273 FAS983273:FAT983273 FKO983273:FKP983273 FUK983273:FUL983273 GEG983273:GEH983273 GOC983273:GOD983273 GXY983273:GXZ983273 HHU983273:HHV983273 HRQ983273:HRR983273 IBM983273:IBN983273 ILI983273:ILJ983273 IVE983273:IVF983273 JFA983273:JFB983273 JOW983273:JOX983273 JYS983273:JYT983273 KIO983273:KIP983273 KSK983273:KSL983273 LCG983273:LCH983273 LMC983273:LMD983273 LVY983273:LVZ983273 MFU983273:MFV983273 MPQ983273:MPR983273 MZM983273:MZN983273 NJI983273:NJJ983273 NTE983273:NTF983273 ODA983273:ODB983273 OMW983273:OMX983273 OWS983273:OWT983273 PGO983273:PGP983273 PQK983273:PQL983273 QAG983273:QAH983273 QKC983273:QKD983273 QTY983273:QTZ983273 RDU983273:RDV983273 RNQ983273:RNR983273 RXM983273:RXN983273 SHI983273:SHJ983273 SRE983273:SRF983273 TBA983273:TBB983273 TKW983273:TKX983273 TUS983273:TUT983273 UEO983273:UEP983273 UOK983273:UOL983273 UYG983273:UYH983273 VIC983273:VID983273 VRY983273:VRZ983273 WBU983273:WBV983273 WLQ983273:WLR983273 WVM983273:WVN983273"/>
    <dataValidation allowBlank="1" showInputMessage="1" showErrorMessage="1" prompt="Corresponde al número de la cuenta de acuerdo al Plan de Cuentas emitido por el CONAC (DOF 22/11/2010)." sqref="B173 IX173 ST173 ACP173 AML173 AWH173 BGD173 BPZ173 BZV173 CJR173 CTN173 DDJ173 DNF173 DXB173 EGX173 EQT173 FAP173 FKL173 FUH173 GED173 GNZ173 GXV173 HHR173 HRN173 IBJ173 ILF173 IVB173 JEX173 JOT173 JYP173 KIL173 KSH173 LCD173 LLZ173 LVV173 MFR173 MPN173 MZJ173 NJF173 NTB173 OCX173 OMT173 OWP173 PGL173 PQH173 QAD173 QJZ173 QTV173 RDR173 RNN173 RXJ173 SHF173 SRB173 TAX173 TKT173 TUP173 UEL173 UOH173 UYD173 VHZ173 VRV173 WBR173 WLN173 WVJ173 B65705 IX65705 ST65705 ACP65705 AML65705 AWH65705 BGD65705 BPZ65705 BZV65705 CJR65705 CTN65705 DDJ65705 DNF65705 DXB65705 EGX65705 EQT65705 FAP65705 FKL65705 FUH65705 GED65705 GNZ65705 GXV65705 HHR65705 HRN65705 IBJ65705 ILF65705 IVB65705 JEX65705 JOT65705 JYP65705 KIL65705 KSH65705 LCD65705 LLZ65705 LVV65705 MFR65705 MPN65705 MZJ65705 NJF65705 NTB65705 OCX65705 OMT65705 OWP65705 PGL65705 PQH65705 QAD65705 QJZ65705 QTV65705 RDR65705 RNN65705 RXJ65705 SHF65705 SRB65705 TAX65705 TKT65705 TUP65705 UEL65705 UOH65705 UYD65705 VHZ65705 VRV65705 WBR65705 WLN65705 WVJ65705 B131241 IX131241 ST131241 ACP131241 AML131241 AWH131241 BGD131241 BPZ131241 BZV131241 CJR131241 CTN131241 DDJ131241 DNF131241 DXB131241 EGX131241 EQT131241 FAP131241 FKL131241 FUH131241 GED131241 GNZ131241 GXV131241 HHR131241 HRN131241 IBJ131241 ILF131241 IVB131241 JEX131241 JOT131241 JYP131241 KIL131241 KSH131241 LCD131241 LLZ131241 LVV131241 MFR131241 MPN131241 MZJ131241 NJF131241 NTB131241 OCX131241 OMT131241 OWP131241 PGL131241 PQH131241 QAD131241 QJZ131241 QTV131241 RDR131241 RNN131241 RXJ131241 SHF131241 SRB131241 TAX131241 TKT131241 TUP131241 UEL131241 UOH131241 UYD131241 VHZ131241 VRV131241 WBR131241 WLN131241 WVJ131241 B196777 IX196777 ST196777 ACP196777 AML196777 AWH196777 BGD196777 BPZ196777 BZV196777 CJR196777 CTN196777 DDJ196777 DNF196777 DXB196777 EGX196777 EQT196777 FAP196777 FKL196777 FUH196777 GED196777 GNZ196777 GXV196777 HHR196777 HRN196777 IBJ196777 ILF196777 IVB196777 JEX196777 JOT196777 JYP196777 KIL196777 KSH196777 LCD196777 LLZ196777 LVV196777 MFR196777 MPN196777 MZJ196777 NJF196777 NTB196777 OCX196777 OMT196777 OWP196777 PGL196777 PQH196777 QAD196777 QJZ196777 QTV196777 RDR196777 RNN196777 RXJ196777 SHF196777 SRB196777 TAX196777 TKT196777 TUP196777 UEL196777 UOH196777 UYD196777 VHZ196777 VRV196777 WBR196777 WLN196777 WVJ196777 B262313 IX262313 ST262313 ACP262313 AML262313 AWH262313 BGD262313 BPZ262313 BZV262313 CJR262313 CTN262313 DDJ262313 DNF262313 DXB262313 EGX262313 EQT262313 FAP262313 FKL262313 FUH262313 GED262313 GNZ262313 GXV262313 HHR262313 HRN262313 IBJ262313 ILF262313 IVB262313 JEX262313 JOT262313 JYP262313 KIL262313 KSH262313 LCD262313 LLZ262313 LVV262313 MFR262313 MPN262313 MZJ262313 NJF262313 NTB262313 OCX262313 OMT262313 OWP262313 PGL262313 PQH262313 QAD262313 QJZ262313 QTV262313 RDR262313 RNN262313 RXJ262313 SHF262313 SRB262313 TAX262313 TKT262313 TUP262313 UEL262313 UOH262313 UYD262313 VHZ262313 VRV262313 WBR262313 WLN262313 WVJ262313 B327849 IX327849 ST327849 ACP327849 AML327849 AWH327849 BGD327849 BPZ327849 BZV327849 CJR327849 CTN327849 DDJ327849 DNF327849 DXB327849 EGX327849 EQT327849 FAP327849 FKL327849 FUH327849 GED327849 GNZ327849 GXV327849 HHR327849 HRN327849 IBJ327849 ILF327849 IVB327849 JEX327849 JOT327849 JYP327849 KIL327849 KSH327849 LCD327849 LLZ327849 LVV327849 MFR327849 MPN327849 MZJ327849 NJF327849 NTB327849 OCX327849 OMT327849 OWP327849 PGL327849 PQH327849 QAD327849 QJZ327849 QTV327849 RDR327849 RNN327849 RXJ327849 SHF327849 SRB327849 TAX327849 TKT327849 TUP327849 UEL327849 UOH327849 UYD327849 VHZ327849 VRV327849 WBR327849 WLN327849 WVJ327849 B393385 IX393385 ST393385 ACP393385 AML393385 AWH393385 BGD393385 BPZ393385 BZV393385 CJR393385 CTN393385 DDJ393385 DNF393385 DXB393385 EGX393385 EQT393385 FAP393385 FKL393385 FUH393385 GED393385 GNZ393385 GXV393385 HHR393385 HRN393385 IBJ393385 ILF393385 IVB393385 JEX393385 JOT393385 JYP393385 KIL393385 KSH393385 LCD393385 LLZ393385 LVV393385 MFR393385 MPN393385 MZJ393385 NJF393385 NTB393385 OCX393385 OMT393385 OWP393385 PGL393385 PQH393385 QAD393385 QJZ393385 QTV393385 RDR393385 RNN393385 RXJ393385 SHF393385 SRB393385 TAX393385 TKT393385 TUP393385 UEL393385 UOH393385 UYD393385 VHZ393385 VRV393385 WBR393385 WLN393385 WVJ393385 B458921 IX458921 ST458921 ACP458921 AML458921 AWH458921 BGD458921 BPZ458921 BZV458921 CJR458921 CTN458921 DDJ458921 DNF458921 DXB458921 EGX458921 EQT458921 FAP458921 FKL458921 FUH458921 GED458921 GNZ458921 GXV458921 HHR458921 HRN458921 IBJ458921 ILF458921 IVB458921 JEX458921 JOT458921 JYP458921 KIL458921 KSH458921 LCD458921 LLZ458921 LVV458921 MFR458921 MPN458921 MZJ458921 NJF458921 NTB458921 OCX458921 OMT458921 OWP458921 PGL458921 PQH458921 QAD458921 QJZ458921 QTV458921 RDR458921 RNN458921 RXJ458921 SHF458921 SRB458921 TAX458921 TKT458921 TUP458921 UEL458921 UOH458921 UYD458921 VHZ458921 VRV458921 WBR458921 WLN458921 WVJ458921 B524457 IX524457 ST524457 ACP524457 AML524457 AWH524457 BGD524457 BPZ524457 BZV524457 CJR524457 CTN524457 DDJ524457 DNF524457 DXB524457 EGX524457 EQT524457 FAP524457 FKL524457 FUH524457 GED524457 GNZ524457 GXV524457 HHR524457 HRN524457 IBJ524457 ILF524457 IVB524457 JEX524457 JOT524457 JYP524457 KIL524457 KSH524457 LCD524457 LLZ524457 LVV524457 MFR524457 MPN524457 MZJ524457 NJF524457 NTB524457 OCX524457 OMT524457 OWP524457 PGL524457 PQH524457 QAD524457 QJZ524457 QTV524457 RDR524457 RNN524457 RXJ524457 SHF524457 SRB524457 TAX524457 TKT524457 TUP524457 UEL524457 UOH524457 UYD524457 VHZ524457 VRV524457 WBR524457 WLN524457 WVJ524457 B589993 IX589993 ST589993 ACP589993 AML589993 AWH589993 BGD589993 BPZ589993 BZV589993 CJR589993 CTN589993 DDJ589993 DNF589993 DXB589993 EGX589993 EQT589993 FAP589993 FKL589993 FUH589993 GED589993 GNZ589993 GXV589993 HHR589993 HRN589993 IBJ589993 ILF589993 IVB589993 JEX589993 JOT589993 JYP589993 KIL589993 KSH589993 LCD589993 LLZ589993 LVV589993 MFR589993 MPN589993 MZJ589993 NJF589993 NTB589993 OCX589993 OMT589993 OWP589993 PGL589993 PQH589993 QAD589993 QJZ589993 QTV589993 RDR589993 RNN589993 RXJ589993 SHF589993 SRB589993 TAX589993 TKT589993 TUP589993 UEL589993 UOH589993 UYD589993 VHZ589993 VRV589993 WBR589993 WLN589993 WVJ589993 B655529 IX655529 ST655529 ACP655529 AML655529 AWH655529 BGD655529 BPZ655529 BZV655529 CJR655529 CTN655529 DDJ655529 DNF655529 DXB655529 EGX655529 EQT655529 FAP655529 FKL655529 FUH655529 GED655529 GNZ655529 GXV655529 HHR655529 HRN655529 IBJ655529 ILF655529 IVB655529 JEX655529 JOT655529 JYP655529 KIL655529 KSH655529 LCD655529 LLZ655529 LVV655529 MFR655529 MPN655529 MZJ655529 NJF655529 NTB655529 OCX655529 OMT655529 OWP655529 PGL655529 PQH655529 QAD655529 QJZ655529 QTV655529 RDR655529 RNN655529 RXJ655529 SHF655529 SRB655529 TAX655529 TKT655529 TUP655529 UEL655529 UOH655529 UYD655529 VHZ655529 VRV655529 WBR655529 WLN655529 WVJ655529 B721065 IX721065 ST721065 ACP721065 AML721065 AWH721065 BGD721065 BPZ721065 BZV721065 CJR721065 CTN721065 DDJ721065 DNF721065 DXB721065 EGX721065 EQT721065 FAP721065 FKL721065 FUH721065 GED721065 GNZ721065 GXV721065 HHR721065 HRN721065 IBJ721065 ILF721065 IVB721065 JEX721065 JOT721065 JYP721065 KIL721065 KSH721065 LCD721065 LLZ721065 LVV721065 MFR721065 MPN721065 MZJ721065 NJF721065 NTB721065 OCX721065 OMT721065 OWP721065 PGL721065 PQH721065 QAD721065 QJZ721065 QTV721065 RDR721065 RNN721065 RXJ721065 SHF721065 SRB721065 TAX721065 TKT721065 TUP721065 UEL721065 UOH721065 UYD721065 VHZ721065 VRV721065 WBR721065 WLN721065 WVJ721065 B786601 IX786601 ST786601 ACP786601 AML786601 AWH786601 BGD786601 BPZ786601 BZV786601 CJR786601 CTN786601 DDJ786601 DNF786601 DXB786601 EGX786601 EQT786601 FAP786601 FKL786601 FUH786601 GED786601 GNZ786601 GXV786601 HHR786601 HRN786601 IBJ786601 ILF786601 IVB786601 JEX786601 JOT786601 JYP786601 KIL786601 KSH786601 LCD786601 LLZ786601 LVV786601 MFR786601 MPN786601 MZJ786601 NJF786601 NTB786601 OCX786601 OMT786601 OWP786601 PGL786601 PQH786601 QAD786601 QJZ786601 QTV786601 RDR786601 RNN786601 RXJ786601 SHF786601 SRB786601 TAX786601 TKT786601 TUP786601 UEL786601 UOH786601 UYD786601 VHZ786601 VRV786601 WBR786601 WLN786601 WVJ786601 B852137 IX852137 ST852137 ACP852137 AML852137 AWH852137 BGD852137 BPZ852137 BZV852137 CJR852137 CTN852137 DDJ852137 DNF852137 DXB852137 EGX852137 EQT852137 FAP852137 FKL852137 FUH852137 GED852137 GNZ852137 GXV852137 HHR852137 HRN852137 IBJ852137 ILF852137 IVB852137 JEX852137 JOT852137 JYP852137 KIL852137 KSH852137 LCD852137 LLZ852137 LVV852137 MFR852137 MPN852137 MZJ852137 NJF852137 NTB852137 OCX852137 OMT852137 OWP852137 PGL852137 PQH852137 QAD852137 QJZ852137 QTV852137 RDR852137 RNN852137 RXJ852137 SHF852137 SRB852137 TAX852137 TKT852137 TUP852137 UEL852137 UOH852137 UYD852137 VHZ852137 VRV852137 WBR852137 WLN852137 WVJ852137 B917673 IX917673 ST917673 ACP917673 AML917673 AWH917673 BGD917673 BPZ917673 BZV917673 CJR917673 CTN917673 DDJ917673 DNF917673 DXB917673 EGX917673 EQT917673 FAP917673 FKL917673 FUH917673 GED917673 GNZ917673 GXV917673 HHR917673 HRN917673 IBJ917673 ILF917673 IVB917673 JEX917673 JOT917673 JYP917673 KIL917673 KSH917673 LCD917673 LLZ917673 LVV917673 MFR917673 MPN917673 MZJ917673 NJF917673 NTB917673 OCX917673 OMT917673 OWP917673 PGL917673 PQH917673 QAD917673 QJZ917673 QTV917673 RDR917673 RNN917673 RXJ917673 SHF917673 SRB917673 TAX917673 TKT917673 TUP917673 UEL917673 UOH917673 UYD917673 VHZ917673 VRV917673 WBR917673 WLN917673 WVJ917673 B983209 IX983209 ST983209 ACP983209 AML983209 AWH983209 BGD983209 BPZ983209 BZV983209 CJR983209 CTN983209 DDJ983209 DNF983209 DXB983209 EGX983209 EQT983209 FAP983209 FKL983209 FUH983209 GED983209 GNZ983209 GXV983209 HHR983209 HRN983209 IBJ983209 ILF983209 IVB983209 JEX983209 JOT983209 JYP983209 KIL983209 KSH983209 LCD983209 LLZ983209 LVV983209 MFR983209 MPN983209 MZJ983209 NJF983209 NTB983209 OCX983209 OMT983209 OWP983209 PGL983209 PQH983209 QAD983209 QJZ983209 QTV983209 RDR983209 RNN983209 RXJ983209 SHF983209 SRB983209 TAX983209 TKT983209 TUP983209 UEL983209 UOH983209 UYD983209 VHZ983209 VRV983209 WBR983209 WLN983209 WVJ983209"/>
    <dataValidation allowBlank="1" showInputMessage="1" showErrorMessage="1" prompt="Saldo final del periodo que corresponde la cuenta pública presentada (mensual:  enero, febrero, marzo, etc.; trimestral: 1er, 2do, 3ro. o 4to.)." sqref="C173 IY173 SU173 ACQ173 AMM173 AWI173 BGE173 BQA173 BZW173 CJS173 CTO173 DDK173 DNG173 DXC173 EGY173 EQU173 FAQ173 FKM173 FUI173 GEE173 GOA173 GXW173 HHS173 HRO173 IBK173 ILG173 IVC173 JEY173 JOU173 JYQ173 KIM173 KSI173 LCE173 LMA173 LVW173 MFS173 MPO173 MZK173 NJG173 NTC173 OCY173 OMU173 OWQ173 PGM173 PQI173 QAE173 QKA173 QTW173 RDS173 RNO173 RXK173 SHG173 SRC173 TAY173 TKU173 TUQ173 UEM173 UOI173 UYE173 VIA173 VRW173 WBS173 WLO173 WVK173 C65705 IY65705 SU65705 ACQ65705 AMM65705 AWI65705 BGE65705 BQA65705 BZW65705 CJS65705 CTO65705 DDK65705 DNG65705 DXC65705 EGY65705 EQU65705 FAQ65705 FKM65705 FUI65705 GEE65705 GOA65705 GXW65705 HHS65705 HRO65705 IBK65705 ILG65705 IVC65705 JEY65705 JOU65705 JYQ65705 KIM65705 KSI65705 LCE65705 LMA65705 LVW65705 MFS65705 MPO65705 MZK65705 NJG65705 NTC65705 OCY65705 OMU65705 OWQ65705 PGM65705 PQI65705 QAE65705 QKA65705 QTW65705 RDS65705 RNO65705 RXK65705 SHG65705 SRC65705 TAY65705 TKU65705 TUQ65705 UEM65705 UOI65705 UYE65705 VIA65705 VRW65705 WBS65705 WLO65705 WVK65705 C131241 IY131241 SU131241 ACQ131241 AMM131241 AWI131241 BGE131241 BQA131241 BZW131241 CJS131241 CTO131241 DDK131241 DNG131241 DXC131241 EGY131241 EQU131241 FAQ131241 FKM131241 FUI131241 GEE131241 GOA131241 GXW131241 HHS131241 HRO131241 IBK131241 ILG131241 IVC131241 JEY131241 JOU131241 JYQ131241 KIM131241 KSI131241 LCE131241 LMA131241 LVW131241 MFS131241 MPO131241 MZK131241 NJG131241 NTC131241 OCY131241 OMU131241 OWQ131241 PGM131241 PQI131241 QAE131241 QKA131241 QTW131241 RDS131241 RNO131241 RXK131241 SHG131241 SRC131241 TAY131241 TKU131241 TUQ131241 UEM131241 UOI131241 UYE131241 VIA131241 VRW131241 WBS131241 WLO131241 WVK131241 C196777 IY196777 SU196777 ACQ196777 AMM196777 AWI196777 BGE196777 BQA196777 BZW196777 CJS196777 CTO196777 DDK196777 DNG196777 DXC196777 EGY196777 EQU196777 FAQ196777 FKM196777 FUI196777 GEE196777 GOA196777 GXW196777 HHS196777 HRO196777 IBK196777 ILG196777 IVC196777 JEY196777 JOU196777 JYQ196777 KIM196777 KSI196777 LCE196777 LMA196777 LVW196777 MFS196777 MPO196777 MZK196777 NJG196777 NTC196777 OCY196777 OMU196777 OWQ196777 PGM196777 PQI196777 QAE196777 QKA196777 QTW196777 RDS196777 RNO196777 RXK196777 SHG196777 SRC196777 TAY196777 TKU196777 TUQ196777 UEM196777 UOI196777 UYE196777 VIA196777 VRW196777 WBS196777 WLO196777 WVK196777 C262313 IY262313 SU262313 ACQ262313 AMM262313 AWI262313 BGE262313 BQA262313 BZW262313 CJS262313 CTO262313 DDK262313 DNG262313 DXC262313 EGY262313 EQU262313 FAQ262313 FKM262313 FUI262313 GEE262313 GOA262313 GXW262313 HHS262313 HRO262313 IBK262313 ILG262313 IVC262313 JEY262313 JOU262313 JYQ262313 KIM262313 KSI262313 LCE262313 LMA262313 LVW262313 MFS262313 MPO262313 MZK262313 NJG262313 NTC262313 OCY262313 OMU262313 OWQ262313 PGM262313 PQI262313 QAE262313 QKA262313 QTW262313 RDS262313 RNO262313 RXK262313 SHG262313 SRC262313 TAY262313 TKU262313 TUQ262313 UEM262313 UOI262313 UYE262313 VIA262313 VRW262313 WBS262313 WLO262313 WVK262313 C327849 IY327849 SU327849 ACQ327849 AMM327849 AWI327849 BGE327849 BQA327849 BZW327849 CJS327849 CTO327849 DDK327849 DNG327849 DXC327849 EGY327849 EQU327849 FAQ327849 FKM327849 FUI327849 GEE327849 GOA327849 GXW327849 HHS327849 HRO327849 IBK327849 ILG327849 IVC327849 JEY327849 JOU327849 JYQ327849 KIM327849 KSI327849 LCE327849 LMA327849 LVW327849 MFS327849 MPO327849 MZK327849 NJG327849 NTC327849 OCY327849 OMU327849 OWQ327849 PGM327849 PQI327849 QAE327849 QKA327849 QTW327849 RDS327849 RNO327849 RXK327849 SHG327849 SRC327849 TAY327849 TKU327849 TUQ327849 UEM327849 UOI327849 UYE327849 VIA327849 VRW327849 WBS327849 WLO327849 WVK327849 C393385 IY393385 SU393385 ACQ393385 AMM393385 AWI393385 BGE393385 BQA393385 BZW393385 CJS393385 CTO393385 DDK393385 DNG393385 DXC393385 EGY393385 EQU393385 FAQ393385 FKM393385 FUI393385 GEE393385 GOA393385 GXW393385 HHS393385 HRO393385 IBK393385 ILG393385 IVC393385 JEY393385 JOU393385 JYQ393385 KIM393385 KSI393385 LCE393385 LMA393385 LVW393385 MFS393385 MPO393385 MZK393385 NJG393385 NTC393385 OCY393385 OMU393385 OWQ393385 PGM393385 PQI393385 QAE393385 QKA393385 QTW393385 RDS393385 RNO393385 RXK393385 SHG393385 SRC393385 TAY393385 TKU393385 TUQ393385 UEM393385 UOI393385 UYE393385 VIA393385 VRW393385 WBS393385 WLO393385 WVK393385 C458921 IY458921 SU458921 ACQ458921 AMM458921 AWI458921 BGE458921 BQA458921 BZW458921 CJS458921 CTO458921 DDK458921 DNG458921 DXC458921 EGY458921 EQU458921 FAQ458921 FKM458921 FUI458921 GEE458921 GOA458921 GXW458921 HHS458921 HRO458921 IBK458921 ILG458921 IVC458921 JEY458921 JOU458921 JYQ458921 KIM458921 KSI458921 LCE458921 LMA458921 LVW458921 MFS458921 MPO458921 MZK458921 NJG458921 NTC458921 OCY458921 OMU458921 OWQ458921 PGM458921 PQI458921 QAE458921 QKA458921 QTW458921 RDS458921 RNO458921 RXK458921 SHG458921 SRC458921 TAY458921 TKU458921 TUQ458921 UEM458921 UOI458921 UYE458921 VIA458921 VRW458921 WBS458921 WLO458921 WVK458921 C524457 IY524457 SU524457 ACQ524457 AMM524457 AWI524457 BGE524457 BQA524457 BZW524457 CJS524457 CTO524457 DDK524457 DNG524457 DXC524457 EGY524457 EQU524457 FAQ524457 FKM524457 FUI524457 GEE524457 GOA524457 GXW524457 HHS524457 HRO524457 IBK524457 ILG524457 IVC524457 JEY524457 JOU524457 JYQ524457 KIM524457 KSI524457 LCE524457 LMA524457 LVW524457 MFS524457 MPO524457 MZK524457 NJG524457 NTC524457 OCY524457 OMU524457 OWQ524457 PGM524457 PQI524457 QAE524457 QKA524457 QTW524457 RDS524457 RNO524457 RXK524457 SHG524457 SRC524457 TAY524457 TKU524457 TUQ524457 UEM524457 UOI524457 UYE524457 VIA524457 VRW524457 WBS524457 WLO524457 WVK524457 C589993 IY589993 SU589993 ACQ589993 AMM589993 AWI589993 BGE589993 BQA589993 BZW589993 CJS589993 CTO589993 DDK589993 DNG589993 DXC589993 EGY589993 EQU589993 FAQ589993 FKM589993 FUI589993 GEE589993 GOA589993 GXW589993 HHS589993 HRO589993 IBK589993 ILG589993 IVC589993 JEY589993 JOU589993 JYQ589993 KIM589993 KSI589993 LCE589993 LMA589993 LVW589993 MFS589993 MPO589993 MZK589993 NJG589993 NTC589993 OCY589993 OMU589993 OWQ589993 PGM589993 PQI589993 QAE589993 QKA589993 QTW589993 RDS589993 RNO589993 RXK589993 SHG589993 SRC589993 TAY589993 TKU589993 TUQ589993 UEM589993 UOI589993 UYE589993 VIA589993 VRW589993 WBS589993 WLO589993 WVK589993 C655529 IY655529 SU655529 ACQ655529 AMM655529 AWI655529 BGE655529 BQA655529 BZW655529 CJS655529 CTO655529 DDK655529 DNG655529 DXC655529 EGY655529 EQU655529 FAQ655529 FKM655529 FUI655529 GEE655529 GOA655529 GXW655529 HHS655529 HRO655529 IBK655529 ILG655529 IVC655529 JEY655529 JOU655529 JYQ655529 KIM655529 KSI655529 LCE655529 LMA655529 LVW655529 MFS655529 MPO655529 MZK655529 NJG655529 NTC655529 OCY655529 OMU655529 OWQ655529 PGM655529 PQI655529 QAE655529 QKA655529 QTW655529 RDS655529 RNO655529 RXK655529 SHG655529 SRC655529 TAY655529 TKU655529 TUQ655529 UEM655529 UOI655529 UYE655529 VIA655529 VRW655529 WBS655529 WLO655529 WVK655529 C721065 IY721065 SU721065 ACQ721065 AMM721065 AWI721065 BGE721065 BQA721065 BZW721065 CJS721065 CTO721065 DDK721065 DNG721065 DXC721065 EGY721065 EQU721065 FAQ721065 FKM721065 FUI721065 GEE721065 GOA721065 GXW721065 HHS721065 HRO721065 IBK721065 ILG721065 IVC721065 JEY721065 JOU721065 JYQ721065 KIM721065 KSI721065 LCE721065 LMA721065 LVW721065 MFS721065 MPO721065 MZK721065 NJG721065 NTC721065 OCY721065 OMU721065 OWQ721065 PGM721065 PQI721065 QAE721065 QKA721065 QTW721065 RDS721065 RNO721065 RXK721065 SHG721065 SRC721065 TAY721065 TKU721065 TUQ721065 UEM721065 UOI721065 UYE721065 VIA721065 VRW721065 WBS721065 WLO721065 WVK721065 C786601 IY786601 SU786601 ACQ786601 AMM786601 AWI786601 BGE786601 BQA786601 BZW786601 CJS786601 CTO786601 DDK786601 DNG786601 DXC786601 EGY786601 EQU786601 FAQ786601 FKM786601 FUI786601 GEE786601 GOA786601 GXW786601 HHS786601 HRO786601 IBK786601 ILG786601 IVC786601 JEY786601 JOU786601 JYQ786601 KIM786601 KSI786601 LCE786601 LMA786601 LVW786601 MFS786601 MPO786601 MZK786601 NJG786601 NTC786601 OCY786601 OMU786601 OWQ786601 PGM786601 PQI786601 QAE786601 QKA786601 QTW786601 RDS786601 RNO786601 RXK786601 SHG786601 SRC786601 TAY786601 TKU786601 TUQ786601 UEM786601 UOI786601 UYE786601 VIA786601 VRW786601 WBS786601 WLO786601 WVK786601 C852137 IY852137 SU852137 ACQ852137 AMM852137 AWI852137 BGE852137 BQA852137 BZW852137 CJS852137 CTO852137 DDK852137 DNG852137 DXC852137 EGY852137 EQU852137 FAQ852137 FKM852137 FUI852137 GEE852137 GOA852137 GXW852137 HHS852137 HRO852137 IBK852137 ILG852137 IVC852137 JEY852137 JOU852137 JYQ852137 KIM852137 KSI852137 LCE852137 LMA852137 LVW852137 MFS852137 MPO852137 MZK852137 NJG852137 NTC852137 OCY852137 OMU852137 OWQ852137 PGM852137 PQI852137 QAE852137 QKA852137 QTW852137 RDS852137 RNO852137 RXK852137 SHG852137 SRC852137 TAY852137 TKU852137 TUQ852137 UEM852137 UOI852137 UYE852137 VIA852137 VRW852137 WBS852137 WLO852137 WVK852137 C917673 IY917673 SU917673 ACQ917673 AMM917673 AWI917673 BGE917673 BQA917673 BZW917673 CJS917673 CTO917673 DDK917673 DNG917673 DXC917673 EGY917673 EQU917673 FAQ917673 FKM917673 FUI917673 GEE917673 GOA917673 GXW917673 HHS917673 HRO917673 IBK917673 ILG917673 IVC917673 JEY917673 JOU917673 JYQ917673 KIM917673 KSI917673 LCE917673 LMA917673 LVW917673 MFS917673 MPO917673 MZK917673 NJG917673 NTC917673 OCY917673 OMU917673 OWQ917673 PGM917673 PQI917673 QAE917673 QKA917673 QTW917673 RDS917673 RNO917673 RXK917673 SHG917673 SRC917673 TAY917673 TKU917673 TUQ917673 UEM917673 UOI917673 UYE917673 VIA917673 VRW917673 WBS917673 WLO917673 WVK917673 C983209 IY983209 SU983209 ACQ983209 AMM983209 AWI983209 BGE983209 BQA983209 BZW983209 CJS983209 CTO983209 DDK983209 DNG983209 DXC983209 EGY983209 EQU983209 FAQ983209 FKM983209 FUI983209 GEE983209 GOA983209 GXW983209 HHS983209 HRO983209 IBK983209 ILG983209 IVC983209 JEY983209 JOU983209 JYQ983209 KIM983209 KSI983209 LCE983209 LMA983209 LVW983209 MFS983209 MPO983209 MZK983209 NJG983209 NTC983209 OCY983209 OMU983209 OWQ983209 PGM983209 PQI983209 QAE983209 QKA983209 QTW983209 RDS983209 RNO983209 RXK983209 SHG983209 SRC983209 TAY983209 TKU983209 TUQ983209 UEM983209 UOI983209 UYE983209 VIA983209 VRW983209 WBS983209 WLO983209 WVK983209 C221 IY221 SU221 ACQ221 AMM221 AWI221 BGE221 BQA221 BZW221 CJS221 CTO221 DDK221 DNG221 DXC221 EGY221 EQU221 FAQ221 FKM221 FUI221 GEE221 GOA221 GXW221 HHS221 HRO221 IBK221 ILG221 IVC221 JEY221 JOU221 JYQ221 KIM221 KSI221 LCE221 LMA221 LVW221 MFS221 MPO221 MZK221 NJG221 NTC221 OCY221 OMU221 OWQ221 PGM221 PQI221 QAE221 QKA221 QTW221 RDS221 RNO221 RXK221 SHG221 SRC221 TAY221 TKU221 TUQ221 UEM221 UOI221 UYE221 VIA221 VRW221 WBS221 WLO221 WVK221 C65753 IY65753 SU65753 ACQ65753 AMM65753 AWI65753 BGE65753 BQA65753 BZW65753 CJS65753 CTO65753 DDK65753 DNG65753 DXC65753 EGY65753 EQU65753 FAQ65753 FKM65753 FUI65753 GEE65753 GOA65753 GXW65753 HHS65753 HRO65753 IBK65753 ILG65753 IVC65753 JEY65753 JOU65753 JYQ65753 KIM65753 KSI65753 LCE65753 LMA65753 LVW65753 MFS65753 MPO65753 MZK65753 NJG65753 NTC65753 OCY65753 OMU65753 OWQ65753 PGM65753 PQI65753 QAE65753 QKA65753 QTW65753 RDS65753 RNO65753 RXK65753 SHG65753 SRC65753 TAY65753 TKU65753 TUQ65753 UEM65753 UOI65753 UYE65753 VIA65753 VRW65753 WBS65753 WLO65753 WVK65753 C131289 IY131289 SU131289 ACQ131289 AMM131289 AWI131289 BGE131289 BQA131289 BZW131289 CJS131289 CTO131289 DDK131289 DNG131289 DXC131289 EGY131289 EQU131289 FAQ131289 FKM131289 FUI131289 GEE131289 GOA131289 GXW131289 HHS131289 HRO131289 IBK131289 ILG131289 IVC131289 JEY131289 JOU131289 JYQ131289 KIM131289 KSI131289 LCE131289 LMA131289 LVW131289 MFS131289 MPO131289 MZK131289 NJG131289 NTC131289 OCY131289 OMU131289 OWQ131289 PGM131289 PQI131289 QAE131289 QKA131289 QTW131289 RDS131289 RNO131289 RXK131289 SHG131289 SRC131289 TAY131289 TKU131289 TUQ131289 UEM131289 UOI131289 UYE131289 VIA131289 VRW131289 WBS131289 WLO131289 WVK131289 C196825 IY196825 SU196825 ACQ196825 AMM196825 AWI196825 BGE196825 BQA196825 BZW196825 CJS196825 CTO196825 DDK196825 DNG196825 DXC196825 EGY196825 EQU196825 FAQ196825 FKM196825 FUI196825 GEE196825 GOA196825 GXW196825 HHS196825 HRO196825 IBK196825 ILG196825 IVC196825 JEY196825 JOU196825 JYQ196825 KIM196825 KSI196825 LCE196825 LMA196825 LVW196825 MFS196825 MPO196825 MZK196825 NJG196825 NTC196825 OCY196825 OMU196825 OWQ196825 PGM196825 PQI196825 QAE196825 QKA196825 QTW196825 RDS196825 RNO196825 RXK196825 SHG196825 SRC196825 TAY196825 TKU196825 TUQ196825 UEM196825 UOI196825 UYE196825 VIA196825 VRW196825 WBS196825 WLO196825 WVK196825 C262361 IY262361 SU262361 ACQ262361 AMM262361 AWI262361 BGE262361 BQA262361 BZW262361 CJS262361 CTO262361 DDK262361 DNG262361 DXC262361 EGY262361 EQU262361 FAQ262361 FKM262361 FUI262361 GEE262361 GOA262361 GXW262361 HHS262361 HRO262361 IBK262361 ILG262361 IVC262361 JEY262361 JOU262361 JYQ262361 KIM262361 KSI262361 LCE262361 LMA262361 LVW262361 MFS262361 MPO262361 MZK262361 NJG262361 NTC262361 OCY262361 OMU262361 OWQ262361 PGM262361 PQI262361 QAE262361 QKA262361 QTW262361 RDS262361 RNO262361 RXK262361 SHG262361 SRC262361 TAY262361 TKU262361 TUQ262361 UEM262361 UOI262361 UYE262361 VIA262361 VRW262361 WBS262361 WLO262361 WVK262361 C327897 IY327897 SU327897 ACQ327897 AMM327897 AWI327897 BGE327897 BQA327897 BZW327897 CJS327897 CTO327897 DDK327897 DNG327897 DXC327897 EGY327897 EQU327897 FAQ327897 FKM327897 FUI327897 GEE327897 GOA327897 GXW327897 HHS327897 HRO327897 IBK327897 ILG327897 IVC327897 JEY327897 JOU327897 JYQ327897 KIM327897 KSI327897 LCE327897 LMA327897 LVW327897 MFS327897 MPO327897 MZK327897 NJG327897 NTC327897 OCY327897 OMU327897 OWQ327897 PGM327897 PQI327897 QAE327897 QKA327897 QTW327897 RDS327897 RNO327897 RXK327897 SHG327897 SRC327897 TAY327897 TKU327897 TUQ327897 UEM327897 UOI327897 UYE327897 VIA327897 VRW327897 WBS327897 WLO327897 WVK327897 C393433 IY393433 SU393433 ACQ393433 AMM393433 AWI393433 BGE393433 BQA393433 BZW393433 CJS393433 CTO393433 DDK393433 DNG393433 DXC393433 EGY393433 EQU393433 FAQ393433 FKM393433 FUI393433 GEE393433 GOA393433 GXW393433 HHS393433 HRO393433 IBK393433 ILG393433 IVC393433 JEY393433 JOU393433 JYQ393433 KIM393433 KSI393433 LCE393433 LMA393433 LVW393433 MFS393433 MPO393433 MZK393433 NJG393433 NTC393433 OCY393433 OMU393433 OWQ393433 PGM393433 PQI393433 QAE393433 QKA393433 QTW393433 RDS393433 RNO393433 RXK393433 SHG393433 SRC393433 TAY393433 TKU393433 TUQ393433 UEM393433 UOI393433 UYE393433 VIA393433 VRW393433 WBS393433 WLO393433 WVK393433 C458969 IY458969 SU458969 ACQ458969 AMM458969 AWI458969 BGE458969 BQA458969 BZW458969 CJS458969 CTO458969 DDK458969 DNG458969 DXC458969 EGY458969 EQU458969 FAQ458969 FKM458969 FUI458969 GEE458969 GOA458969 GXW458969 HHS458969 HRO458969 IBK458969 ILG458969 IVC458969 JEY458969 JOU458969 JYQ458969 KIM458969 KSI458969 LCE458969 LMA458969 LVW458969 MFS458969 MPO458969 MZK458969 NJG458969 NTC458969 OCY458969 OMU458969 OWQ458969 PGM458969 PQI458969 QAE458969 QKA458969 QTW458969 RDS458969 RNO458969 RXK458969 SHG458969 SRC458969 TAY458969 TKU458969 TUQ458969 UEM458969 UOI458969 UYE458969 VIA458969 VRW458969 WBS458969 WLO458969 WVK458969 C524505 IY524505 SU524505 ACQ524505 AMM524505 AWI524505 BGE524505 BQA524505 BZW524505 CJS524505 CTO524505 DDK524505 DNG524505 DXC524505 EGY524505 EQU524505 FAQ524505 FKM524505 FUI524505 GEE524505 GOA524505 GXW524505 HHS524505 HRO524505 IBK524505 ILG524505 IVC524505 JEY524505 JOU524505 JYQ524505 KIM524505 KSI524505 LCE524505 LMA524505 LVW524505 MFS524505 MPO524505 MZK524505 NJG524505 NTC524505 OCY524505 OMU524505 OWQ524505 PGM524505 PQI524505 QAE524505 QKA524505 QTW524505 RDS524505 RNO524505 RXK524505 SHG524505 SRC524505 TAY524505 TKU524505 TUQ524505 UEM524505 UOI524505 UYE524505 VIA524505 VRW524505 WBS524505 WLO524505 WVK524505 C590041 IY590041 SU590041 ACQ590041 AMM590041 AWI590041 BGE590041 BQA590041 BZW590041 CJS590041 CTO590041 DDK590041 DNG590041 DXC590041 EGY590041 EQU590041 FAQ590041 FKM590041 FUI590041 GEE590041 GOA590041 GXW590041 HHS590041 HRO590041 IBK590041 ILG590041 IVC590041 JEY590041 JOU590041 JYQ590041 KIM590041 KSI590041 LCE590041 LMA590041 LVW590041 MFS590041 MPO590041 MZK590041 NJG590041 NTC590041 OCY590041 OMU590041 OWQ590041 PGM590041 PQI590041 QAE590041 QKA590041 QTW590041 RDS590041 RNO590041 RXK590041 SHG590041 SRC590041 TAY590041 TKU590041 TUQ590041 UEM590041 UOI590041 UYE590041 VIA590041 VRW590041 WBS590041 WLO590041 WVK590041 C655577 IY655577 SU655577 ACQ655577 AMM655577 AWI655577 BGE655577 BQA655577 BZW655577 CJS655577 CTO655577 DDK655577 DNG655577 DXC655577 EGY655577 EQU655577 FAQ655577 FKM655577 FUI655577 GEE655577 GOA655577 GXW655577 HHS655577 HRO655577 IBK655577 ILG655577 IVC655577 JEY655577 JOU655577 JYQ655577 KIM655577 KSI655577 LCE655577 LMA655577 LVW655577 MFS655577 MPO655577 MZK655577 NJG655577 NTC655577 OCY655577 OMU655577 OWQ655577 PGM655577 PQI655577 QAE655577 QKA655577 QTW655577 RDS655577 RNO655577 RXK655577 SHG655577 SRC655577 TAY655577 TKU655577 TUQ655577 UEM655577 UOI655577 UYE655577 VIA655577 VRW655577 WBS655577 WLO655577 WVK655577 C721113 IY721113 SU721113 ACQ721113 AMM721113 AWI721113 BGE721113 BQA721113 BZW721113 CJS721113 CTO721113 DDK721113 DNG721113 DXC721113 EGY721113 EQU721113 FAQ721113 FKM721113 FUI721113 GEE721113 GOA721113 GXW721113 HHS721113 HRO721113 IBK721113 ILG721113 IVC721113 JEY721113 JOU721113 JYQ721113 KIM721113 KSI721113 LCE721113 LMA721113 LVW721113 MFS721113 MPO721113 MZK721113 NJG721113 NTC721113 OCY721113 OMU721113 OWQ721113 PGM721113 PQI721113 QAE721113 QKA721113 QTW721113 RDS721113 RNO721113 RXK721113 SHG721113 SRC721113 TAY721113 TKU721113 TUQ721113 UEM721113 UOI721113 UYE721113 VIA721113 VRW721113 WBS721113 WLO721113 WVK721113 C786649 IY786649 SU786649 ACQ786649 AMM786649 AWI786649 BGE786649 BQA786649 BZW786649 CJS786649 CTO786649 DDK786649 DNG786649 DXC786649 EGY786649 EQU786649 FAQ786649 FKM786649 FUI786649 GEE786649 GOA786649 GXW786649 HHS786649 HRO786649 IBK786649 ILG786649 IVC786649 JEY786649 JOU786649 JYQ786649 KIM786649 KSI786649 LCE786649 LMA786649 LVW786649 MFS786649 MPO786649 MZK786649 NJG786649 NTC786649 OCY786649 OMU786649 OWQ786649 PGM786649 PQI786649 QAE786649 QKA786649 QTW786649 RDS786649 RNO786649 RXK786649 SHG786649 SRC786649 TAY786649 TKU786649 TUQ786649 UEM786649 UOI786649 UYE786649 VIA786649 VRW786649 WBS786649 WLO786649 WVK786649 C852185 IY852185 SU852185 ACQ852185 AMM852185 AWI852185 BGE852185 BQA852185 BZW852185 CJS852185 CTO852185 DDK852185 DNG852185 DXC852185 EGY852185 EQU852185 FAQ852185 FKM852185 FUI852185 GEE852185 GOA852185 GXW852185 HHS852185 HRO852185 IBK852185 ILG852185 IVC852185 JEY852185 JOU852185 JYQ852185 KIM852185 KSI852185 LCE852185 LMA852185 LVW852185 MFS852185 MPO852185 MZK852185 NJG852185 NTC852185 OCY852185 OMU852185 OWQ852185 PGM852185 PQI852185 QAE852185 QKA852185 QTW852185 RDS852185 RNO852185 RXK852185 SHG852185 SRC852185 TAY852185 TKU852185 TUQ852185 UEM852185 UOI852185 UYE852185 VIA852185 VRW852185 WBS852185 WLO852185 WVK852185 C917721 IY917721 SU917721 ACQ917721 AMM917721 AWI917721 BGE917721 BQA917721 BZW917721 CJS917721 CTO917721 DDK917721 DNG917721 DXC917721 EGY917721 EQU917721 FAQ917721 FKM917721 FUI917721 GEE917721 GOA917721 GXW917721 HHS917721 HRO917721 IBK917721 ILG917721 IVC917721 JEY917721 JOU917721 JYQ917721 KIM917721 KSI917721 LCE917721 LMA917721 LVW917721 MFS917721 MPO917721 MZK917721 NJG917721 NTC917721 OCY917721 OMU917721 OWQ917721 PGM917721 PQI917721 QAE917721 QKA917721 QTW917721 RDS917721 RNO917721 RXK917721 SHG917721 SRC917721 TAY917721 TKU917721 TUQ917721 UEM917721 UOI917721 UYE917721 VIA917721 VRW917721 WBS917721 WLO917721 WVK917721 C983257 IY983257 SU983257 ACQ983257 AMM983257 AWI983257 BGE983257 BQA983257 BZW983257 CJS983257 CTO983257 DDK983257 DNG983257 DXC983257 EGY983257 EQU983257 FAQ983257 FKM983257 FUI983257 GEE983257 GOA983257 GXW983257 HHS983257 HRO983257 IBK983257 ILG983257 IVC983257 JEY983257 JOU983257 JYQ983257 KIM983257 KSI983257 LCE983257 LMA983257 LVW983257 MFS983257 MPO983257 MZK983257 NJG983257 NTC983257 OCY983257 OMU983257 OWQ983257 PGM983257 PQI983257 QAE983257 QKA983257 QTW983257 RDS983257 RNO983257 RXK983257 SHG983257 SRC983257 TAY983257 TKU983257 TUQ983257 UEM983257 UOI983257 UYE983257 VIA983257 VRW983257 WBS983257 WLO983257 WVK983257 C228:C230 IY228:IY230 SU228:SU230 ACQ228:ACQ230 AMM228:AMM230 AWI228:AWI230 BGE228:BGE230 BQA228:BQA230 BZW228:BZW230 CJS228:CJS230 CTO228:CTO230 DDK228:DDK230 DNG228:DNG230 DXC228:DXC230 EGY228:EGY230 EQU228:EQU230 FAQ228:FAQ230 FKM228:FKM230 FUI228:FUI230 GEE228:GEE230 GOA228:GOA230 GXW228:GXW230 HHS228:HHS230 HRO228:HRO230 IBK228:IBK230 ILG228:ILG230 IVC228:IVC230 JEY228:JEY230 JOU228:JOU230 JYQ228:JYQ230 KIM228:KIM230 KSI228:KSI230 LCE228:LCE230 LMA228:LMA230 LVW228:LVW230 MFS228:MFS230 MPO228:MPO230 MZK228:MZK230 NJG228:NJG230 NTC228:NTC230 OCY228:OCY230 OMU228:OMU230 OWQ228:OWQ230 PGM228:PGM230 PQI228:PQI230 QAE228:QAE230 QKA228:QKA230 QTW228:QTW230 RDS228:RDS230 RNO228:RNO230 RXK228:RXK230 SHG228:SHG230 SRC228:SRC230 TAY228:TAY230 TKU228:TKU230 TUQ228:TUQ230 UEM228:UEM230 UOI228:UOI230 UYE228:UYE230 VIA228:VIA230 VRW228:VRW230 WBS228:WBS230 WLO228:WLO230 WVK228:WVK230 C65760:C65762 IY65760:IY65762 SU65760:SU65762 ACQ65760:ACQ65762 AMM65760:AMM65762 AWI65760:AWI65762 BGE65760:BGE65762 BQA65760:BQA65762 BZW65760:BZW65762 CJS65760:CJS65762 CTO65760:CTO65762 DDK65760:DDK65762 DNG65760:DNG65762 DXC65760:DXC65762 EGY65760:EGY65762 EQU65760:EQU65762 FAQ65760:FAQ65762 FKM65760:FKM65762 FUI65760:FUI65762 GEE65760:GEE65762 GOA65760:GOA65762 GXW65760:GXW65762 HHS65760:HHS65762 HRO65760:HRO65762 IBK65760:IBK65762 ILG65760:ILG65762 IVC65760:IVC65762 JEY65760:JEY65762 JOU65760:JOU65762 JYQ65760:JYQ65762 KIM65760:KIM65762 KSI65760:KSI65762 LCE65760:LCE65762 LMA65760:LMA65762 LVW65760:LVW65762 MFS65760:MFS65762 MPO65760:MPO65762 MZK65760:MZK65762 NJG65760:NJG65762 NTC65760:NTC65762 OCY65760:OCY65762 OMU65760:OMU65762 OWQ65760:OWQ65762 PGM65760:PGM65762 PQI65760:PQI65762 QAE65760:QAE65762 QKA65760:QKA65762 QTW65760:QTW65762 RDS65760:RDS65762 RNO65760:RNO65762 RXK65760:RXK65762 SHG65760:SHG65762 SRC65760:SRC65762 TAY65760:TAY65762 TKU65760:TKU65762 TUQ65760:TUQ65762 UEM65760:UEM65762 UOI65760:UOI65762 UYE65760:UYE65762 VIA65760:VIA65762 VRW65760:VRW65762 WBS65760:WBS65762 WLO65760:WLO65762 WVK65760:WVK65762 C131296:C131298 IY131296:IY131298 SU131296:SU131298 ACQ131296:ACQ131298 AMM131296:AMM131298 AWI131296:AWI131298 BGE131296:BGE131298 BQA131296:BQA131298 BZW131296:BZW131298 CJS131296:CJS131298 CTO131296:CTO131298 DDK131296:DDK131298 DNG131296:DNG131298 DXC131296:DXC131298 EGY131296:EGY131298 EQU131296:EQU131298 FAQ131296:FAQ131298 FKM131296:FKM131298 FUI131296:FUI131298 GEE131296:GEE131298 GOA131296:GOA131298 GXW131296:GXW131298 HHS131296:HHS131298 HRO131296:HRO131298 IBK131296:IBK131298 ILG131296:ILG131298 IVC131296:IVC131298 JEY131296:JEY131298 JOU131296:JOU131298 JYQ131296:JYQ131298 KIM131296:KIM131298 KSI131296:KSI131298 LCE131296:LCE131298 LMA131296:LMA131298 LVW131296:LVW131298 MFS131296:MFS131298 MPO131296:MPO131298 MZK131296:MZK131298 NJG131296:NJG131298 NTC131296:NTC131298 OCY131296:OCY131298 OMU131296:OMU131298 OWQ131296:OWQ131298 PGM131296:PGM131298 PQI131296:PQI131298 QAE131296:QAE131298 QKA131296:QKA131298 QTW131296:QTW131298 RDS131296:RDS131298 RNO131296:RNO131298 RXK131296:RXK131298 SHG131296:SHG131298 SRC131296:SRC131298 TAY131296:TAY131298 TKU131296:TKU131298 TUQ131296:TUQ131298 UEM131296:UEM131298 UOI131296:UOI131298 UYE131296:UYE131298 VIA131296:VIA131298 VRW131296:VRW131298 WBS131296:WBS131298 WLO131296:WLO131298 WVK131296:WVK131298 C196832:C196834 IY196832:IY196834 SU196832:SU196834 ACQ196832:ACQ196834 AMM196832:AMM196834 AWI196832:AWI196834 BGE196832:BGE196834 BQA196832:BQA196834 BZW196832:BZW196834 CJS196832:CJS196834 CTO196832:CTO196834 DDK196832:DDK196834 DNG196832:DNG196834 DXC196832:DXC196834 EGY196832:EGY196834 EQU196832:EQU196834 FAQ196832:FAQ196834 FKM196832:FKM196834 FUI196832:FUI196834 GEE196832:GEE196834 GOA196832:GOA196834 GXW196832:GXW196834 HHS196832:HHS196834 HRO196832:HRO196834 IBK196832:IBK196834 ILG196832:ILG196834 IVC196832:IVC196834 JEY196832:JEY196834 JOU196832:JOU196834 JYQ196832:JYQ196834 KIM196832:KIM196834 KSI196832:KSI196834 LCE196832:LCE196834 LMA196832:LMA196834 LVW196832:LVW196834 MFS196832:MFS196834 MPO196832:MPO196834 MZK196832:MZK196834 NJG196832:NJG196834 NTC196832:NTC196834 OCY196832:OCY196834 OMU196832:OMU196834 OWQ196832:OWQ196834 PGM196832:PGM196834 PQI196832:PQI196834 QAE196832:QAE196834 QKA196832:QKA196834 QTW196832:QTW196834 RDS196832:RDS196834 RNO196832:RNO196834 RXK196832:RXK196834 SHG196832:SHG196834 SRC196832:SRC196834 TAY196832:TAY196834 TKU196832:TKU196834 TUQ196832:TUQ196834 UEM196832:UEM196834 UOI196832:UOI196834 UYE196832:UYE196834 VIA196832:VIA196834 VRW196832:VRW196834 WBS196832:WBS196834 WLO196832:WLO196834 WVK196832:WVK196834 C262368:C262370 IY262368:IY262370 SU262368:SU262370 ACQ262368:ACQ262370 AMM262368:AMM262370 AWI262368:AWI262370 BGE262368:BGE262370 BQA262368:BQA262370 BZW262368:BZW262370 CJS262368:CJS262370 CTO262368:CTO262370 DDK262368:DDK262370 DNG262368:DNG262370 DXC262368:DXC262370 EGY262368:EGY262370 EQU262368:EQU262370 FAQ262368:FAQ262370 FKM262368:FKM262370 FUI262368:FUI262370 GEE262368:GEE262370 GOA262368:GOA262370 GXW262368:GXW262370 HHS262368:HHS262370 HRO262368:HRO262370 IBK262368:IBK262370 ILG262368:ILG262370 IVC262368:IVC262370 JEY262368:JEY262370 JOU262368:JOU262370 JYQ262368:JYQ262370 KIM262368:KIM262370 KSI262368:KSI262370 LCE262368:LCE262370 LMA262368:LMA262370 LVW262368:LVW262370 MFS262368:MFS262370 MPO262368:MPO262370 MZK262368:MZK262370 NJG262368:NJG262370 NTC262368:NTC262370 OCY262368:OCY262370 OMU262368:OMU262370 OWQ262368:OWQ262370 PGM262368:PGM262370 PQI262368:PQI262370 QAE262368:QAE262370 QKA262368:QKA262370 QTW262368:QTW262370 RDS262368:RDS262370 RNO262368:RNO262370 RXK262368:RXK262370 SHG262368:SHG262370 SRC262368:SRC262370 TAY262368:TAY262370 TKU262368:TKU262370 TUQ262368:TUQ262370 UEM262368:UEM262370 UOI262368:UOI262370 UYE262368:UYE262370 VIA262368:VIA262370 VRW262368:VRW262370 WBS262368:WBS262370 WLO262368:WLO262370 WVK262368:WVK262370 C327904:C327906 IY327904:IY327906 SU327904:SU327906 ACQ327904:ACQ327906 AMM327904:AMM327906 AWI327904:AWI327906 BGE327904:BGE327906 BQA327904:BQA327906 BZW327904:BZW327906 CJS327904:CJS327906 CTO327904:CTO327906 DDK327904:DDK327906 DNG327904:DNG327906 DXC327904:DXC327906 EGY327904:EGY327906 EQU327904:EQU327906 FAQ327904:FAQ327906 FKM327904:FKM327906 FUI327904:FUI327906 GEE327904:GEE327906 GOA327904:GOA327906 GXW327904:GXW327906 HHS327904:HHS327906 HRO327904:HRO327906 IBK327904:IBK327906 ILG327904:ILG327906 IVC327904:IVC327906 JEY327904:JEY327906 JOU327904:JOU327906 JYQ327904:JYQ327906 KIM327904:KIM327906 KSI327904:KSI327906 LCE327904:LCE327906 LMA327904:LMA327906 LVW327904:LVW327906 MFS327904:MFS327906 MPO327904:MPO327906 MZK327904:MZK327906 NJG327904:NJG327906 NTC327904:NTC327906 OCY327904:OCY327906 OMU327904:OMU327906 OWQ327904:OWQ327906 PGM327904:PGM327906 PQI327904:PQI327906 QAE327904:QAE327906 QKA327904:QKA327906 QTW327904:QTW327906 RDS327904:RDS327906 RNO327904:RNO327906 RXK327904:RXK327906 SHG327904:SHG327906 SRC327904:SRC327906 TAY327904:TAY327906 TKU327904:TKU327906 TUQ327904:TUQ327906 UEM327904:UEM327906 UOI327904:UOI327906 UYE327904:UYE327906 VIA327904:VIA327906 VRW327904:VRW327906 WBS327904:WBS327906 WLO327904:WLO327906 WVK327904:WVK327906 C393440:C393442 IY393440:IY393442 SU393440:SU393442 ACQ393440:ACQ393442 AMM393440:AMM393442 AWI393440:AWI393442 BGE393440:BGE393442 BQA393440:BQA393442 BZW393440:BZW393442 CJS393440:CJS393442 CTO393440:CTO393442 DDK393440:DDK393442 DNG393440:DNG393442 DXC393440:DXC393442 EGY393440:EGY393442 EQU393440:EQU393442 FAQ393440:FAQ393442 FKM393440:FKM393442 FUI393440:FUI393442 GEE393440:GEE393442 GOA393440:GOA393442 GXW393440:GXW393442 HHS393440:HHS393442 HRO393440:HRO393442 IBK393440:IBK393442 ILG393440:ILG393442 IVC393440:IVC393442 JEY393440:JEY393442 JOU393440:JOU393442 JYQ393440:JYQ393442 KIM393440:KIM393442 KSI393440:KSI393442 LCE393440:LCE393442 LMA393440:LMA393442 LVW393440:LVW393442 MFS393440:MFS393442 MPO393440:MPO393442 MZK393440:MZK393442 NJG393440:NJG393442 NTC393440:NTC393442 OCY393440:OCY393442 OMU393440:OMU393442 OWQ393440:OWQ393442 PGM393440:PGM393442 PQI393440:PQI393442 QAE393440:QAE393442 QKA393440:QKA393442 QTW393440:QTW393442 RDS393440:RDS393442 RNO393440:RNO393442 RXK393440:RXK393442 SHG393440:SHG393442 SRC393440:SRC393442 TAY393440:TAY393442 TKU393440:TKU393442 TUQ393440:TUQ393442 UEM393440:UEM393442 UOI393440:UOI393442 UYE393440:UYE393442 VIA393440:VIA393442 VRW393440:VRW393442 WBS393440:WBS393442 WLO393440:WLO393442 WVK393440:WVK393442 C458976:C458978 IY458976:IY458978 SU458976:SU458978 ACQ458976:ACQ458978 AMM458976:AMM458978 AWI458976:AWI458978 BGE458976:BGE458978 BQA458976:BQA458978 BZW458976:BZW458978 CJS458976:CJS458978 CTO458976:CTO458978 DDK458976:DDK458978 DNG458976:DNG458978 DXC458976:DXC458978 EGY458976:EGY458978 EQU458976:EQU458978 FAQ458976:FAQ458978 FKM458976:FKM458978 FUI458976:FUI458978 GEE458976:GEE458978 GOA458976:GOA458978 GXW458976:GXW458978 HHS458976:HHS458978 HRO458976:HRO458978 IBK458976:IBK458978 ILG458976:ILG458978 IVC458976:IVC458978 JEY458976:JEY458978 JOU458976:JOU458978 JYQ458976:JYQ458978 KIM458976:KIM458978 KSI458976:KSI458978 LCE458976:LCE458978 LMA458976:LMA458978 LVW458976:LVW458978 MFS458976:MFS458978 MPO458976:MPO458978 MZK458976:MZK458978 NJG458976:NJG458978 NTC458976:NTC458978 OCY458976:OCY458978 OMU458976:OMU458978 OWQ458976:OWQ458978 PGM458976:PGM458978 PQI458976:PQI458978 QAE458976:QAE458978 QKA458976:QKA458978 QTW458976:QTW458978 RDS458976:RDS458978 RNO458976:RNO458978 RXK458976:RXK458978 SHG458976:SHG458978 SRC458976:SRC458978 TAY458976:TAY458978 TKU458976:TKU458978 TUQ458976:TUQ458978 UEM458976:UEM458978 UOI458976:UOI458978 UYE458976:UYE458978 VIA458976:VIA458978 VRW458976:VRW458978 WBS458976:WBS458978 WLO458976:WLO458978 WVK458976:WVK458978 C524512:C524514 IY524512:IY524514 SU524512:SU524514 ACQ524512:ACQ524514 AMM524512:AMM524514 AWI524512:AWI524514 BGE524512:BGE524514 BQA524512:BQA524514 BZW524512:BZW524514 CJS524512:CJS524514 CTO524512:CTO524514 DDK524512:DDK524514 DNG524512:DNG524514 DXC524512:DXC524514 EGY524512:EGY524514 EQU524512:EQU524514 FAQ524512:FAQ524514 FKM524512:FKM524514 FUI524512:FUI524514 GEE524512:GEE524514 GOA524512:GOA524514 GXW524512:GXW524514 HHS524512:HHS524514 HRO524512:HRO524514 IBK524512:IBK524514 ILG524512:ILG524514 IVC524512:IVC524514 JEY524512:JEY524514 JOU524512:JOU524514 JYQ524512:JYQ524514 KIM524512:KIM524514 KSI524512:KSI524514 LCE524512:LCE524514 LMA524512:LMA524514 LVW524512:LVW524514 MFS524512:MFS524514 MPO524512:MPO524514 MZK524512:MZK524514 NJG524512:NJG524514 NTC524512:NTC524514 OCY524512:OCY524514 OMU524512:OMU524514 OWQ524512:OWQ524514 PGM524512:PGM524514 PQI524512:PQI524514 QAE524512:QAE524514 QKA524512:QKA524514 QTW524512:QTW524514 RDS524512:RDS524514 RNO524512:RNO524514 RXK524512:RXK524514 SHG524512:SHG524514 SRC524512:SRC524514 TAY524512:TAY524514 TKU524512:TKU524514 TUQ524512:TUQ524514 UEM524512:UEM524514 UOI524512:UOI524514 UYE524512:UYE524514 VIA524512:VIA524514 VRW524512:VRW524514 WBS524512:WBS524514 WLO524512:WLO524514 WVK524512:WVK524514 C590048:C590050 IY590048:IY590050 SU590048:SU590050 ACQ590048:ACQ590050 AMM590048:AMM590050 AWI590048:AWI590050 BGE590048:BGE590050 BQA590048:BQA590050 BZW590048:BZW590050 CJS590048:CJS590050 CTO590048:CTO590050 DDK590048:DDK590050 DNG590048:DNG590050 DXC590048:DXC590050 EGY590048:EGY590050 EQU590048:EQU590050 FAQ590048:FAQ590050 FKM590048:FKM590050 FUI590048:FUI590050 GEE590048:GEE590050 GOA590048:GOA590050 GXW590048:GXW590050 HHS590048:HHS590050 HRO590048:HRO590050 IBK590048:IBK590050 ILG590048:ILG590050 IVC590048:IVC590050 JEY590048:JEY590050 JOU590048:JOU590050 JYQ590048:JYQ590050 KIM590048:KIM590050 KSI590048:KSI590050 LCE590048:LCE590050 LMA590048:LMA590050 LVW590048:LVW590050 MFS590048:MFS590050 MPO590048:MPO590050 MZK590048:MZK590050 NJG590048:NJG590050 NTC590048:NTC590050 OCY590048:OCY590050 OMU590048:OMU590050 OWQ590048:OWQ590050 PGM590048:PGM590050 PQI590048:PQI590050 QAE590048:QAE590050 QKA590048:QKA590050 QTW590048:QTW590050 RDS590048:RDS590050 RNO590048:RNO590050 RXK590048:RXK590050 SHG590048:SHG590050 SRC590048:SRC590050 TAY590048:TAY590050 TKU590048:TKU590050 TUQ590048:TUQ590050 UEM590048:UEM590050 UOI590048:UOI590050 UYE590048:UYE590050 VIA590048:VIA590050 VRW590048:VRW590050 WBS590048:WBS590050 WLO590048:WLO590050 WVK590048:WVK590050 C655584:C655586 IY655584:IY655586 SU655584:SU655586 ACQ655584:ACQ655586 AMM655584:AMM655586 AWI655584:AWI655586 BGE655584:BGE655586 BQA655584:BQA655586 BZW655584:BZW655586 CJS655584:CJS655586 CTO655584:CTO655586 DDK655584:DDK655586 DNG655584:DNG655586 DXC655584:DXC655586 EGY655584:EGY655586 EQU655584:EQU655586 FAQ655584:FAQ655586 FKM655584:FKM655586 FUI655584:FUI655586 GEE655584:GEE655586 GOA655584:GOA655586 GXW655584:GXW655586 HHS655584:HHS655586 HRO655584:HRO655586 IBK655584:IBK655586 ILG655584:ILG655586 IVC655584:IVC655586 JEY655584:JEY655586 JOU655584:JOU655586 JYQ655584:JYQ655586 KIM655584:KIM655586 KSI655584:KSI655586 LCE655584:LCE655586 LMA655584:LMA655586 LVW655584:LVW655586 MFS655584:MFS655586 MPO655584:MPO655586 MZK655584:MZK655586 NJG655584:NJG655586 NTC655584:NTC655586 OCY655584:OCY655586 OMU655584:OMU655586 OWQ655584:OWQ655586 PGM655584:PGM655586 PQI655584:PQI655586 QAE655584:QAE655586 QKA655584:QKA655586 QTW655584:QTW655586 RDS655584:RDS655586 RNO655584:RNO655586 RXK655584:RXK655586 SHG655584:SHG655586 SRC655584:SRC655586 TAY655584:TAY655586 TKU655584:TKU655586 TUQ655584:TUQ655586 UEM655584:UEM655586 UOI655584:UOI655586 UYE655584:UYE655586 VIA655584:VIA655586 VRW655584:VRW655586 WBS655584:WBS655586 WLO655584:WLO655586 WVK655584:WVK655586 C721120:C721122 IY721120:IY721122 SU721120:SU721122 ACQ721120:ACQ721122 AMM721120:AMM721122 AWI721120:AWI721122 BGE721120:BGE721122 BQA721120:BQA721122 BZW721120:BZW721122 CJS721120:CJS721122 CTO721120:CTO721122 DDK721120:DDK721122 DNG721120:DNG721122 DXC721120:DXC721122 EGY721120:EGY721122 EQU721120:EQU721122 FAQ721120:FAQ721122 FKM721120:FKM721122 FUI721120:FUI721122 GEE721120:GEE721122 GOA721120:GOA721122 GXW721120:GXW721122 HHS721120:HHS721122 HRO721120:HRO721122 IBK721120:IBK721122 ILG721120:ILG721122 IVC721120:IVC721122 JEY721120:JEY721122 JOU721120:JOU721122 JYQ721120:JYQ721122 KIM721120:KIM721122 KSI721120:KSI721122 LCE721120:LCE721122 LMA721120:LMA721122 LVW721120:LVW721122 MFS721120:MFS721122 MPO721120:MPO721122 MZK721120:MZK721122 NJG721120:NJG721122 NTC721120:NTC721122 OCY721120:OCY721122 OMU721120:OMU721122 OWQ721120:OWQ721122 PGM721120:PGM721122 PQI721120:PQI721122 QAE721120:QAE721122 QKA721120:QKA721122 QTW721120:QTW721122 RDS721120:RDS721122 RNO721120:RNO721122 RXK721120:RXK721122 SHG721120:SHG721122 SRC721120:SRC721122 TAY721120:TAY721122 TKU721120:TKU721122 TUQ721120:TUQ721122 UEM721120:UEM721122 UOI721120:UOI721122 UYE721120:UYE721122 VIA721120:VIA721122 VRW721120:VRW721122 WBS721120:WBS721122 WLO721120:WLO721122 WVK721120:WVK721122 C786656:C786658 IY786656:IY786658 SU786656:SU786658 ACQ786656:ACQ786658 AMM786656:AMM786658 AWI786656:AWI786658 BGE786656:BGE786658 BQA786656:BQA786658 BZW786656:BZW786658 CJS786656:CJS786658 CTO786656:CTO786658 DDK786656:DDK786658 DNG786656:DNG786658 DXC786656:DXC786658 EGY786656:EGY786658 EQU786656:EQU786658 FAQ786656:FAQ786658 FKM786656:FKM786658 FUI786656:FUI786658 GEE786656:GEE786658 GOA786656:GOA786658 GXW786656:GXW786658 HHS786656:HHS786658 HRO786656:HRO786658 IBK786656:IBK786658 ILG786656:ILG786658 IVC786656:IVC786658 JEY786656:JEY786658 JOU786656:JOU786658 JYQ786656:JYQ786658 KIM786656:KIM786658 KSI786656:KSI786658 LCE786656:LCE786658 LMA786656:LMA786658 LVW786656:LVW786658 MFS786656:MFS786658 MPO786656:MPO786658 MZK786656:MZK786658 NJG786656:NJG786658 NTC786656:NTC786658 OCY786656:OCY786658 OMU786656:OMU786658 OWQ786656:OWQ786658 PGM786656:PGM786658 PQI786656:PQI786658 QAE786656:QAE786658 QKA786656:QKA786658 QTW786656:QTW786658 RDS786656:RDS786658 RNO786656:RNO786658 RXK786656:RXK786658 SHG786656:SHG786658 SRC786656:SRC786658 TAY786656:TAY786658 TKU786656:TKU786658 TUQ786656:TUQ786658 UEM786656:UEM786658 UOI786656:UOI786658 UYE786656:UYE786658 VIA786656:VIA786658 VRW786656:VRW786658 WBS786656:WBS786658 WLO786656:WLO786658 WVK786656:WVK786658 C852192:C852194 IY852192:IY852194 SU852192:SU852194 ACQ852192:ACQ852194 AMM852192:AMM852194 AWI852192:AWI852194 BGE852192:BGE852194 BQA852192:BQA852194 BZW852192:BZW852194 CJS852192:CJS852194 CTO852192:CTO852194 DDK852192:DDK852194 DNG852192:DNG852194 DXC852192:DXC852194 EGY852192:EGY852194 EQU852192:EQU852194 FAQ852192:FAQ852194 FKM852192:FKM852194 FUI852192:FUI852194 GEE852192:GEE852194 GOA852192:GOA852194 GXW852192:GXW852194 HHS852192:HHS852194 HRO852192:HRO852194 IBK852192:IBK852194 ILG852192:ILG852194 IVC852192:IVC852194 JEY852192:JEY852194 JOU852192:JOU852194 JYQ852192:JYQ852194 KIM852192:KIM852194 KSI852192:KSI852194 LCE852192:LCE852194 LMA852192:LMA852194 LVW852192:LVW852194 MFS852192:MFS852194 MPO852192:MPO852194 MZK852192:MZK852194 NJG852192:NJG852194 NTC852192:NTC852194 OCY852192:OCY852194 OMU852192:OMU852194 OWQ852192:OWQ852194 PGM852192:PGM852194 PQI852192:PQI852194 QAE852192:QAE852194 QKA852192:QKA852194 QTW852192:QTW852194 RDS852192:RDS852194 RNO852192:RNO852194 RXK852192:RXK852194 SHG852192:SHG852194 SRC852192:SRC852194 TAY852192:TAY852194 TKU852192:TKU852194 TUQ852192:TUQ852194 UEM852192:UEM852194 UOI852192:UOI852194 UYE852192:UYE852194 VIA852192:VIA852194 VRW852192:VRW852194 WBS852192:WBS852194 WLO852192:WLO852194 WVK852192:WVK852194 C917728:C917730 IY917728:IY917730 SU917728:SU917730 ACQ917728:ACQ917730 AMM917728:AMM917730 AWI917728:AWI917730 BGE917728:BGE917730 BQA917728:BQA917730 BZW917728:BZW917730 CJS917728:CJS917730 CTO917728:CTO917730 DDK917728:DDK917730 DNG917728:DNG917730 DXC917728:DXC917730 EGY917728:EGY917730 EQU917728:EQU917730 FAQ917728:FAQ917730 FKM917728:FKM917730 FUI917728:FUI917730 GEE917728:GEE917730 GOA917728:GOA917730 GXW917728:GXW917730 HHS917728:HHS917730 HRO917728:HRO917730 IBK917728:IBK917730 ILG917728:ILG917730 IVC917728:IVC917730 JEY917728:JEY917730 JOU917728:JOU917730 JYQ917728:JYQ917730 KIM917728:KIM917730 KSI917728:KSI917730 LCE917728:LCE917730 LMA917728:LMA917730 LVW917728:LVW917730 MFS917728:MFS917730 MPO917728:MPO917730 MZK917728:MZK917730 NJG917728:NJG917730 NTC917728:NTC917730 OCY917728:OCY917730 OMU917728:OMU917730 OWQ917728:OWQ917730 PGM917728:PGM917730 PQI917728:PQI917730 QAE917728:QAE917730 QKA917728:QKA917730 QTW917728:QTW917730 RDS917728:RDS917730 RNO917728:RNO917730 RXK917728:RXK917730 SHG917728:SHG917730 SRC917728:SRC917730 TAY917728:TAY917730 TKU917728:TKU917730 TUQ917728:TUQ917730 UEM917728:UEM917730 UOI917728:UOI917730 UYE917728:UYE917730 VIA917728:VIA917730 VRW917728:VRW917730 WBS917728:WBS917730 WLO917728:WLO917730 WVK917728:WVK917730 C983264:C983266 IY983264:IY983266 SU983264:SU983266 ACQ983264:ACQ983266 AMM983264:AMM983266 AWI983264:AWI983266 BGE983264:BGE983266 BQA983264:BQA983266 BZW983264:BZW983266 CJS983264:CJS983266 CTO983264:CTO983266 DDK983264:DDK983266 DNG983264:DNG983266 DXC983264:DXC983266 EGY983264:EGY983266 EQU983264:EQU983266 FAQ983264:FAQ983266 FKM983264:FKM983266 FUI983264:FUI983266 GEE983264:GEE983266 GOA983264:GOA983266 GXW983264:GXW983266 HHS983264:HHS983266 HRO983264:HRO983266 IBK983264:IBK983266 ILG983264:ILG983266 IVC983264:IVC983266 JEY983264:JEY983266 JOU983264:JOU983266 JYQ983264:JYQ983266 KIM983264:KIM983266 KSI983264:KSI983266 LCE983264:LCE983266 LMA983264:LMA983266 LVW983264:LVW983266 MFS983264:MFS983266 MPO983264:MPO983266 MZK983264:MZK983266 NJG983264:NJG983266 NTC983264:NTC983266 OCY983264:OCY983266 OMU983264:OMU983266 OWQ983264:OWQ983266 PGM983264:PGM983266 PQI983264:PQI983266 QAE983264:QAE983266 QKA983264:QKA983266 QTW983264:QTW983266 RDS983264:RDS983266 RNO983264:RNO983266 RXK983264:RXK983266 SHG983264:SHG983266 SRC983264:SRC983266 TAY983264:TAY983266 TKU983264:TKU983266 TUQ983264:TUQ983266 UEM983264:UEM983266 UOI983264:UOI983266 UYE983264:UYE983266 VIA983264:VIA983266 VRW983264:VRW983266 WBS983264:WBS983266 WLO983264:WLO983266 WVK983264:WVK983266 C237 IY237 SU237 ACQ237 AMM237 AWI237 BGE237 BQA237 BZW237 CJS237 CTO237 DDK237 DNG237 DXC237 EGY237 EQU237 FAQ237 FKM237 FUI237 GEE237 GOA237 GXW237 HHS237 HRO237 IBK237 ILG237 IVC237 JEY237 JOU237 JYQ237 KIM237 KSI237 LCE237 LMA237 LVW237 MFS237 MPO237 MZK237 NJG237 NTC237 OCY237 OMU237 OWQ237 PGM237 PQI237 QAE237 QKA237 QTW237 RDS237 RNO237 RXK237 SHG237 SRC237 TAY237 TKU237 TUQ237 UEM237 UOI237 UYE237 VIA237 VRW237 WBS237 WLO237 WVK237 C65769 IY65769 SU65769 ACQ65769 AMM65769 AWI65769 BGE65769 BQA65769 BZW65769 CJS65769 CTO65769 DDK65769 DNG65769 DXC65769 EGY65769 EQU65769 FAQ65769 FKM65769 FUI65769 GEE65769 GOA65769 GXW65769 HHS65769 HRO65769 IBK65769 ILG65769 IVC65769 JEY65769 JOU65769 JYQ65769 KIM65769 KSI65769 LCE65769 LMA65769 LVW65769 MFS65769 MPO65769 MZK65769 NJG65769 NTC65769 OCY65769 OMU65769 OWQ65769 PGM65769 PQI65769 QAE65769 QKA65769 QTW65769 RDS65769 RNO65769 RXK65769 SHG65769 SRC65769 TAY65769 TKU65769 TUQ65769 UEM65769 UOI65769 UYE65769 VIA65769 VRW65769 WBS65769 WLO65769 WVK65769 C131305 IY131305 SU131305 ACQ131305 AMM131305 AWI131305 BGE131305 BQA131305 BZW131305 CJS131305 CTO131305 DDK131305 DNG131305 DXC131305 EGY131305 EQU131305 FAQ131305 FKM131305 FUI131305 GEE131305 GOA131305 GXW131305 HHS131305 HRO131305 IBK131305 ILG131305 IVC131305 JEY131305 JOU131305 JYQ131305 KIM131305 KSI131305 LCE131305 LMA131305 LVW131305 MFS131305 MPO131305 MZK131305 NJG131305 NTC131305 OCY131305 OMU131305 OWQ131305 PGM131305 PQI131305 QAE131305 QKA131305 QTW131305 RDS131305 RNO131305 RXK131305 SHG131305 SRC131305 TAY131305 TKU131305 TUQ131305 UEM131305 UOI131305 UYE131305 VIA131305 VRW131305 WBS131305 WLO131305 WVK131305 C196841 IY196841 SU196841 ACQ196841 AMM196841 AWI196841 BGE196841 BQA196841 BZW196841 CJS196841 CTO196841 DDK196841 DNG196841 DXC196841 EGY196841 EQU196841 FAQ196841 FKM196841 FUI196841 GEE196841 GOA196841 GXW196841 HHS196841 HRO196841 IBK196841 ILG196841 IVC196841 JEY196841 JOU196841 JYQ196841 KIM196841 KSI196841 LCE196841 LMA196841 LVW196841 MFS196841 MPO196841 MZK196841 NJG196841 NTC196841 OCY196841 OMU196841 OWQ196841 PGM196841 PQI196841 QAE196841 QKA196841 QTW196841 RDS196841 RNO196841 RXK196841 SHG196841 SRC196841 TAY196841 TKU196841 TUQ196841 UEM196841 UOI196841 UYE196841 VIA196841 VRW196841 WBS196841 WLO196841 WVK196841 C262377 IY262377 SU262377 ACQ262377 AMM262377 AWI262377 BGE262377 BQA262377 BZW262377 CJS262377 CTO262377 DDK262377 DNG262377 DXC262377 EGY262377 EQU262377 FAQ262377 FKM262377 FUI262377 GEE262377 GOA262377 GXW262377 HHS262377 HRO262377 IBK262377 ILG262377 IVC262377 JEY262377 JOU262377 JYQ262377 KIM262377 KSI262377 LCE262377 LMA262377 LVW262377 MFS262377 MPO262377 MZK262377 NJG262377 NTC262377 OCY262377 OMU262377 OWQ262377 PGM262377 PQI262377 QAE262377 QKA262377 QTW262377 RDS262377 RNO262377 RXK262377 SHG262377 SRC262377 TAY262377 TKU262377 TUQ262377 UEM262377 UOI262377 UYE262377 VIA262377 VRW262377 WBS262377 WLO262377 WVK262377 C327913 IY327913 SU327913 ACQ327913 AMM327913 AWI327913 BGE327913 BQA327913 BZW327913 CJS327913 CTO327913 DDK327913 DNG327913 DXC327913 EGY327913 EQU327913 FAQ327913 FKM327913 FUI327913 GEE327913 GOA327913 GXW327913 HHS327913 HRO327913 IBK327913 ILG327913 IVC327913 JEY327913 JOU327913 JYQ327913 KIM327913 KSI327913 LCE327913 LMA327913 LVW327913 MFS327913 MPO327913 MZK327913 NJG327913 NTC327913 OCY327913 OMU327913 OWQ327913 PGM327913 PQI327913 QAE327913 QKA327913 QTW327913 RDS327913 RNO327913 RXK327913 SHG327913 SRC327913 TAY327913 TKU327913 TUQ327913 UEM327913 UOI327913 UYE327913 VIA327913 VRW327913 WBS327913 WLO327913 WVK327913 C393449 IY393449 SU393449 ACQ393449 AMM393449 AWI393449 BGE393449 BQA393449 BZW393449 CJS393449 CTO393449 DDK393449 DNG393449 DXC393449 EGY393449 EQU393449 FAQ393449 FKM393449 FUI393449 GEE393449 GOA393449 GXW393449 HHS393449 HRO393449 IBK393449 ILG393449 IVC393449 JEY393449 JOU393449 JYQ393449 KIM393449 KSI393449 LCE393449 LMA393449 LVW393449 MFS393449 MPO393449 MZK393449 NJG393449 NTC393449 OCY393449 OMU393449 OWQ393449 PGM393449 PQI393449 QAE393449 QKA393449 QTW393449 RDS393449 RNO393449 RXK393449 SHG393449 SRC393449 TAY393449 TKU393449 TUQ393449 UEM393449 UOI393449 UYE393449 VIA393449 VRW393449 WBS393449 WLO393449 WVK393449 C458985 IY458985 SU458985 ACQ458985 AMM458985 AWI458985 BGE458985 BQA458985 BZW458985 CJS458985 CTO458985 DDK458985 DNG458985 DXC458985 EGY458985 EQU458985 FAQ458985 FKM458985 FUI458985 GEE458985 GOA458985 GXW458985 HHS458985 HRO458985 IBK458985 ILG458985 IVC458985 JEY458985 JOU458985 JYQ458985 KIM458985 KSI458985 LCE458985 LMA458985 LVW458985 MFS458985 MPO458985 MZK458985 NJG458985 NTC458985 OCY458985 OMU458985 OWQ458985 PGM458985 PQI458985 QAE458985 QKA458985 QTW458985 RDS458985 RNO458985 RXK458985 SHG458985 SRC458985 TAY458985 TKU458985 TUQ458985 UEM458985 UOI458985 UYE458985 VIA458985 VRW458985 WBS458985 WLO458985 WVK458985 C524521 IY524521 SU524521 ACQ524521 AMM524521 AWI524521 BGE524521 BQA524521 BZW524521 CJS524521 CTO524521 DDK524521 DNG524521 DXC524521 EGY524521 EQU524521 FAQ524521 FKM524521 FUI524521 GEE524521 GOA524521 GXW524521 HHS524521 HRO524521 IBK524521 ILG524521 IVC524521 JEY524521 JOU524521 JYQ524521 KIM524521 KSI524521 LCE524521 LMA524521 LVW524521 MFS524521 MPO524521 MZK524521 NJG524521 NTC524521 OCY524521 OMU524521 OWQ524521 PGM524521 PQI524521 QAE524521 QKA524521 QTW524521 RDS524521 RNO524521 RXK524521 SHG524521 SRC524521 TAY524521 TKU524521 TUQ524521 UEM524521 UOI524521 UYE524521 VIA524521 VRW524521 WBS524521 WLO524521 WVK524521 C590057 IY590057 SU590057 ACQ590057 AMM590057 AWI590057 BGE590057 BQA590057 BZW590057 CJS590057 CTO590057 DDK590057 DNG590057 DXC590057 EGY590057 EQU590057 FAQ590057 FKM590057 FUI590057 GEE590057 GOA590057 GXW590057 HHS590057 HRO590057 IBK590057 ILG590057 IVC590057 JEY590057 JOU590057 JYQ590057 KIM590057 KSI590057 LCE590057 LMA590057 LVW590057 MFS590057 MPO590057 MZK590057 NJG590057 NTC590057 OCY590057 OMU590057 OWQ590057 PGM590057 PQI590057 QAE590057 QKA590057 QTW590057 RDS590057 RNO590057 RXK590057 SHG590057 SRC590057 TAY590057 TKU590057 TUQ590057 UEM590057 UOI590057 UYE590057 VIA590057 VRW590057 WBS590057 WLO590057 WVK590057 C655593 IY655593 SU655593 ACQ655593 AMM655593 AWI655593 BGE655593 BQA655593 BZW655593 CJS655593 CTO655593 DDK655593 DNG655593 DXC655593 EGY655593 EQU655593 FAQ655593 FKM655593 FUI655593 GEE655593 GOA655593 GXW655593 HHS655593 HRO655593 IBK655593 ILG655593 IVC655593 JEY655593 JOU655593 JYQ655593 KIM655593 KSI655593 LCE655593 LMA655593 LVW655593 MFS655593 MPO655593 MZK655593 NJG655593 NTC655593 OCY655593 OMU655593 OWQ655593 PGM655593 PQI655593 QAE655593 QKA655593 QTW655593 RDS655593 RNO655593 RXK655593 SHG655593 SRC655593 TAY655593 TKU655593 TUQ655593 UEM655593 UOI655593 UYE655593 VIA655593 VRW655593 WBS655593 WLO655593 WVK655593 C721129 IY721129 SU721129 ACQ721129 AMM721129 AWI721129 BGE721129 BQA721129 BZW721129 CJS721129 CTO721129 DDK721129 DNG721129 DXC721129 EGY721129 EQU721129 FAQ721129 FKM721129 FUI721129 GEE721129 GOA721129 GXW721129 HHS721129 HRO721129 IBK721129 ILG721129 IVC721129 JEY721129 JOU721129 JYQ721129 KIM721129 KSI721129 LCE721129 LMA721129 LVW721129 MFS721129 MPO721129 MZK721129 NJG721129 NTC721129 OCY721129 OMU721129 OWQ721129 PGM721129 PQI721129 QAE721129 QKA721129 QTW721129 RDS721129 RNO721129 RXK721129 SHG721129 SRC721129 TAY721129 TKU721129 TUQ721129 UEM721129 UOI721129 UYE721129 VIA721129 VRW721129 WBS721129 WLO721129 WVK721129 C786665 IY786665 SU786665 ACQ786665 AMM786665 AWI786665 BGE786665 BQA786665 BZW786665 CJS786665 CTO786665 DDK786665 DNG786665 DXC786665 EGY786665 EQU786665 FAQ786665 FKM786665 FUI786665 GEE786665 GOA786665 GXW786665 HHS786665 HRO786665 IBK786665 ILG786665 IVC786665 JEY786665 JOU786665 JYQ786665 KIM786665 KSI786665 LCE786665 LMA786665 LVW786665 MFS786665 MPO786665 MZK786665 NJG786665 NTC786665 OCY786665 OMU786665 OWQ786665 PGM786665 PQI786665 QAE786665 QKA786665 QTW786665 RDS786665 RNO786665 RXK786665 SHG786665 SRC786665 TAY786665 TKU786665 TUQ786665 UEM786665 UOI786665 UYE786665 VIA786665 VRW786665 WBS786665 WLO786665 WVK786665 C852201 IY852201 SU852201 ACQ852201 AMM852201 AWI852201 BGE852201 BQA852201 BZW852201 CJS852201 CTO852201 DDK852201 DNG852201 DXC852201 EGY852201 EQU852201 FAQ852201 FKM852201 FUI852201 GEE852201 GOA852201 GXW852201 HHS852201 HRO852201 IBK852201 ILG852201 IVC852201 JEY852201 JOU852201 JYQ852201 KIM852201 KSI852201 LCE852201 LMA852201 LVW852201 MFS852201 MPO852201 MZK852201 NJG852201 NTC852201 OCY852201 OMU852201 OWQ852201 PGM852201 PQI852201 QAE852201 QKA852201 QTW852201 RDS852201 RNO852201 RXK852201 SHG852201 SRC852201 TAY852201 TKU852201 TUQ852201 UEM852201 UOI852201 UYE852201 VIA852201 VRW852201 WBS852201 WLO852201 WVK852201 C917737 IY917737 SU917737 ACQ917737 AMM917737 AWI917737 BGE917737 BQA917737 BZW917737 CJS917737 CTO917737 DDK917737 DNG917737 DXC917737 EGY917737 EQU917737 FAQ917737 FKM917737 FUI917737 GEE917737 GOA917737 GXW917737 HHS917737 HRO917737 IBK917737 ILG917737 IVC917737 JEY917737 JOU917737 JYQ917737 KIM917737 KSI917737 LCE917737 LMA917737 LVW917737 MFS917737 MPO917737 MZK917737 NJG917737 NTC917737 OCY917737 OMU917737 OWQ917737 PGM917737 PQI917737 QAE917737 QKA917737 QTW917737 RDS917737 RNO917737 RXK917737 SHG917737 SRC917737 TAY917737 TKU917737 TUQ917737 UEM917737 UOI917737 UYE917737 VIA917737 VRW917737 WBS917737 WLO917737 WVK917737 C983273 IY983273 SU983273 ACQ983273 AMM983273 AWI983273 BGE983273 BQA983273 BZW983273 CJS983273 CTO983273 DDK983273 DNG983273 DXC983273 EGY983273 EQU983273 FAQ983273 FKM983273 FUI983273 GEE983273 GOA983273 GXW983273 HHS983273 HRO983273 IBK983273 ILG983273 IVC983273 JEY983273 JOU983273 JYQ983273 KIM983273 KSI983273 LCE983273 LMA983273 LVW983273 MFS983273 MPO983273 MZK983273 NJG983273 NTC983273 OCY983273 OMU983273 OWQ983273 PGM983273 PQI983273 QAE983273 QKA983273 QTW983273 RDS983273 RNO983273 RXK983273 SHG983273 SRC983273 TAY983273 TKU983273 TUQ983273 UEM983273 UOI983273 UYE983273 VIA983273 VRW983273 WBS983273 WLO983273 WVK983273"/>
  </dataValidations>
  <pageMargins left="0.70866141732283472" right="0.70866141732283472" top="0.74803149606299213" bottom="0.74803149606299213" header="0.31496062992125984" footer="0.31496062992125984"/>
  <pageSetup scale="31" fitToHeight="9" orientation="portrait" r:id="rId1"/>
  <rowBreaks count="3" manualBreakCount="3">
    <brk id="154" max="9" man="1"/>
    <brk id="298" max="9" man="1"/>
    <brk id="43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3"/>
  <sheetViews>
    <sheetView showGridLines="0" zoomScale="85" zoomScaleNormal="85" workbookViewId="0">
      <selection activeCell="C13" sqref="C13"/>
    </sheetView>
  </sheetViews>
  <sheetFormatPr baseColWidth="10" defaultRowHeight="12.75"/>
  <cols>
    <col min="1" max="1" width="1.140625" style="149" customWidth="1"/>
    <col min="2" max="2" width="63.85546875" style="149" customWidth="1"/>
    <col min="3" max="3" width="14.7109375" style="149" customWidth="1"/>
    <col min="4" max="4" width="15.42578125" style="149" customWidth="1"/>
    <col min="5" max="5" width="16.42578125" style="149" customWidth="1"/>
    <col min="6" max="6" width="4.28515625" style="23" customWidth="1"/>
    <col min="7" max="16384" width="11.42578125" style="149"/>
  </cols>
  <sheetData>
    <row r="1" spans="1:6" ht="15" customHeight="1">
      <c r="A1" s="1127" t="s">
        <v>479</v>
      </c>
      <c r="B1" s="1128"/>
      <c r="C1" s="1128"/>
      <c r="D1" s="1128"/>
      <c r="E1" s="1129"/>
    </row>
    <row r="2" spans="1:6" ht="18" customHeight="1">
      <c r="A2" s="1130" t="s">
        <v>588</v>
      </c>
      <c r="B2" s="1131"/>
      <c r="C2" s="1131"/>
      <c r="D2" s="1131"/>
      <c r="E2" s="1132"/>
    </row>
    <row r="3" spans="1:6" ht="18" customHeight="1">
      <c r="A3" s="1133" t="s">
        <v>607</v>
      </c>
      <c r="B3" s="1134"/>
      <c r="C3" s="1134"/>
      <c r="D3" s="1134"/>
      <c r="E3" s="1135"/>
    </row>
    <row r="4" spans="1:6" s="23" customFormat="1" ht="6" customHeight="1"/>
    <row r="5" spans="1:6" s="23" customFormat="1" ht="6" customHeight="1"/>
    <row r="6" spans="1:6" s="23" customFormat="1" ht="14.25" customHeight="1">
      <c r="B6" s="258" t="s">
        <v>589</v>
      </c>
      <c r="C6" s="161"/>
      <c r="D6" s="162"/>
      <c r="E6" s="252"/>
      <c r="F6" s="27"/>
    </row>
    <row r="7" spans="1:6" s="23" customFormat="1" ht="6" customHeight="1"/>
    <row r="8" spans="1:6" s="23" customFormat="1" ht="6" customHeight="1"/>
    <row r="9" spans="1:6" s="23" customFormat="1" ht="14.25">
      <c r="A9" s="1136" t="s">
        <v>2</v>
      </c>
      <c r="B9" s="1136"/>
      <c r="C9" s="259" t="s">
        <v>463</v>
      </c>
      <c r="D9" s="259" t="s">
        <v>466</v>
      </c>
      <c r="E9" s="259" t="s">
        <v>590</v>
      </c>
    </row>
    <row r="10" spans="1:6" s="23" customFormat="1" ht="5.25" customHeight="1" thickBot="1">
      <c r="A10" s="247"/>
      <c r="B10" s="248"/>
      <c r="C10" s="254"/>
      <c r="D10" s="254"/>
      <c r="E10" s="254"/>
    </row>
    <row r="11" spans="1:6" s="23" customFormat="1" ht="13.5" thickBot="1">
      <c r="A11" s="260"/>
      <c r="B11" s="261" t="s">
        <v>591</v>
      </c>
      <c r="C11" s="292">
        <f>+C12+C13</f>
        <v>855562732</v>
      </c>
      <c r="D11" s="292">
        <f>+D12+D13</f>
        <v>286945561.10000002</v>
      </c>
      <c r="E11" s="293">
        <f>+E12+E13</f>
        <v>286945561.10000002</v>
      </c>
    </row>
    <row r="12" spans="1:6" s="23" customFormat="1">
      <c r="A12" s="1137" t="s">
        <v>592</v>
      </c>
      <c r="B12" s="1138"/>
      <c r="C12" s="294">
        <f>+[2]EAI!E33</f>
        <v>0</v>
      </c>
      <c r="D12" s="294">
        <f>+[2]EAI!H33</f>
        <v>0</v>
      </c>
      <c r="E12" s="295">
        <f>+[2]EAI!I33</f>
        <v>0</v>
      </c>
    </row>
    <row r="13" spans="1:6" s="23" customFormat="1" ht="13.5" thickBot="1">
      <c r="A13" s="1139" t="s">
        <v>593</v>
      </c>
      <c r="B13" s="1140"/>
      <c r="C13" s="296">
        <v>855562732</v>
      </c>
      <c r="D13" s="296">
        <v>286945561.10000002</v>
      </c>
      <c r="E13" s="297">
        <v>286945561.10000002</v>
      </c>
    </row>
    <row r="14" spans="1:6" s="23" customFormat="1" ht="13.5" thickBot="1">
      <c r="A14" s="264"/>
      <c r="B14" s="261" t="s">
        <v>594</v>
      </c>
      <c r="C14" s="292">
        <f>+C15+C16</f>
        <v>855562732</v>
      </c>
      <c r="D14" s="292">
        <f>+D15+D16</f>
        <v>219572428.38999999</v>
      </c>
      <c r="E14" s="293">
        <f>+E15+E16</f>
        <v>219569908.69999999</v>
      </c>
    </row>
    <row r="15" spans="1:6" s="23" customFormat="1">
      <c r="A15" s="1121" t="s">
        <v>595</v>
      </c>
      <c r="B15" s="1122"/>
      <c r="C15" s="294"/>
      <c r="D15" s="294"/>
      <c r="E15" s="295"/>
    </row>
    <row r="16" spans="1:6" s="23" customFormat="1" ht="13.5" thickBot="1">
      <c r="A16" s="1123" t="s">
        <v>596</v>
      </c>
      <c r="B16" s="1124"/>
      <c r="C16" s="298">
        <v>855562732</v>
      </c>
      <c r="D16" s="298">
        <v>219572428.38999999</v>
      </c>
      <c r="E16" s="299">
        <v>219569908.69999999</v>
      </c>
    </row>
    <row r="17" spans="1:5" s="23" customFormat="1" ht="13.5" thickBot="1">
      <c r="A17" s="267"/>
      <c r="B17" s="268" t="s">
        <v>597</v>
      </c>
      <c r="C17" s="300">
        <f>+C11-C14</f>
        <v>0</v>
      </c>
      <c r="D17" s="300">
        <f>+D11-D14</f>
        <v>67373132.710000038</v>
      </c>
      <c r="E17" s="301">
        <f>+E11-E14</f>
        <v>67375652.400000036</v>
      </c>
    </row>
    <row r="18" spans="1:5" s="23" customFormat="1" ht="13.5" thickBot="1">
      <c r="C18" s="302"/>
      <c r="D18" s="302"/>
      <c r="E18" s="302"/>
    </row>
    <row r="19" spans="1:5" s="23" customFormat="1" ht="13.5" thickBot="1">
      <c r="A19" s="1125" t="s">
        <v>2</v>
      </c>
      <c r="B19" s="1126"/>
      <c r="C19" s="303" t="s">
        <v>463</v>
      </c>
      <c r="D19" s="303" t="s">
        <v>466</v>
      </c>
      <c r="E19" s="304" t="s">
        <v>590</v>
      </c>
    </row>
    <row r="20" spans="1:5" s="23" customFormat="1" ht="6.75" customHeight="1">
      <c r="A20" s="269"/>
      <c r="B20" s="270"/>
      <c r="C20" s="305"/>
      <c r="D20" s="305"/>
      <c r="E20" s="306"/>
    </row>
    <row r="21" spans="1:5" s="23" customFormat="1">
      <c r="A21" s="1141" t="s">
        <v>598</v>
      </c>
      <c r="B21" s="1142"/>
      <c r="C21" s="296">
        <f>+C17</f>
        <v>0</v>
      </c>
      <c r="D21" s="296">
        <f>+D17</f>
        <v>67373132.710000038</v>
      </c>
      <c r="E21" s="297">
        <f>+E17</f>
        <v>67375652.400000036</v>
      </c>
    </row>
    <row r="22" spans="1:5" s="23" customFormat="1" ht="6" customHeight="1">
      <c r="A22" s="272"/>
      <c r="B22" s="324"/>
      <c r="C22" s="296"/>
      <c r="D22" s="296"/>
      <c r="E22" s="297"/>
    </row>
    <row r="23" spans="1:5" s="23" customFormat="1">
      <c r="A23" s="1141" t="s">
        <v>599</v>
      </c>
      <c r="B23" s="1142"/>
      <c r="C23" s="296"/>
      <c r="D23" s="296"/>
      <c r="E23" s="297"/>
    </row>
    <row r="24" spans="1:5" s="23" customFormat="1" ht="7.5" customHeight="1" thickBot="1">
      <c r="A24" s="273"/>
      <c r="B24" s="274"/>
      <c r="C24" s="298"/>
      <c r="D24" s="298"/>
      <c r="E24" s="299"/>
    </row>
    <row r="25" spans="1:5" s="23" customFormat="1" ht="13.5" thickBot="1">
      <c r="A25" s="273"/>
      <c r="B25" s="268" t="s">
        <v>600</v>
      </c>
      <c r="C25" s="307">
        <f>+C21-C23</f>
        <v>0</v>
      </c>
      <c r="D25" s="307">
        <f>+D21-D23</f>
        <v>67373132.710000038</v>
      </c>
      <c r="E25" s="308">
        <f>+E21-E23</f>
        <v>67375652.400000036</v>
      </c>
    </row>
    <row r="26" spans="1:5" s="23" customFormat="1" ht="13.5" thickBot="1"/>
    <row r="27" spans="1:5" s="23" customFormat="1" ht="15" thickBot="1">
      <c r="A27" s="1147" t="s">
        <v>2</v>
      </c>
      <c r="B27" s="1148"/>
      <c r="C27" s="275" t="s">
        <v>463</v>
      </c>
      <c r="D27" s="275" t="s">
        <v>466</v>
      </c>
      <c r="E27" s="276" t="s">
        <v>590</v>
      </c>
    </row>
    <row r="28" spans="1:5" s="23" customFormat="1" ht="5.25" customHeight="1">
      <c r="A28" s="269"/>
      <c r="B28" s="270"/>
      <c r="C28" s="270"/>
      <c r="D28" s="270"/>
      <c r="E28" s="271"/>
    </row>
    <row r="29" spans="1:5" s="23" customFormat="1">
      <c r="A29" s="1141" t="s">
        <v>601</v>
      </c>
      <c r="B29" s="1142"/>
      <c r="C29" s="262">
        <f>+[2]EAI!E52</f>
        <v>0</v>
      </c>
      <c r="D29" s="262">
        <f>+[2]EAI!H51</f>
        <v>0</v>
      </c>
      <c r="E29" s="263">
        <f>+[2]EAI!I54</f>
        <v>0</v>
      </c>
    </row>
    <row r="30" spans="1:5" s="23" customFormat="1" ht="5.25" customHeight="1">
      <c r="A30" s="272"/>
      <c r="B30" s="324"/>
      <c r="C30" s="262"/>
      <c r="D30" s="262"/>
      <c r="E30" s="263"/>
    </row>
    <row r="31" spans="1:5" s="23" customFormat="1" ht="13.5" thickBot="1">
      <c r="A31" s="1143" t="s">
        <v>602</v>
      </c>
      <c r="B31" s="1144"/>
      <c r="C31" s="265"/>
      <c r="D31" s="265"/>
      <c r="E31" s="266"/>
    </row>
    <row r="32" spans="1:5" s="23" customFormat="1" ht="13.5" customHeight="1" thickBot="1">
      <c r="A32" s="249"/>
      <c r="B32" s="277"/>
      <c r="C32" s="262"/>
      <c r="D32" s="262"/>
      <c r="E32" s="262"/>
    </row>
    <row r="33" spans="1:6" s="23" customFormat="1" ht="13.5" thickBot="1">
      <c r="A33" s="264"/>
      <c r="B33" s="261" t="s">
        <v>603</v>
      </c>
      <c r="C33" s="278">
        <f>+C29-C31</f>
        <v>0</v>
      </c>
      <c r="D33" s="278">
        <f>+D29-D31</f>
        <v>0</v>
      </c>
      <c r="E33" s="279">
        <f>+E29-E31</f>
        <v>0</v>
      </c>
    </row>
    <row r="34" spans="1:6" s="23" customFormat="1" ht="15" customHeight="1"/>
    <row r="35" spans="1:6" s="23" customFormat="1" ht="15" customHeight="1">
      <c r="A35" s="16" t="s">
        <v>49</v>
      </c>
      <c r="B35" s="16"/>
      <c r="C35" s="16"/>
      <c r="D35" s="16"/>
      <c r="E35" s="16"/>
    </row>
    <row r="36" spans="1:6" s="23" customFormat="1" ht="45" customHeight="1">
      <c r="B36" s="1145" t="s">
        <v>604</v>
      </c>
      <c r="C36" s="1145"/>
      <c r="D36" s="1145"/>
      <c r="E36" s="1145"/>
    </row>
    <row r="37" spans="1:6" s="23" customFormat="1" ht="27" customHeight="1">
      <c r="B37" s="1145" t="s">
        <v>605</v>
      </c>
      <c r="C37" s="1145"/>
      <c r="D37" s="1145"/>
      <c r="E37" s="1145"/>
    </row>
    <row r="38" spans="1:6" s="23" customFormat="1">
      <c r="B38" s="1146" t="s">
        <v>606</v>
      </c>
      <c r="C38" s="1146"/>
      <c r="D38" s="1146"/>
      <c r="E38" s="1146"/>
    </row>
    <row r="39" spans="1:6" s="23" customFormat="1">
      <c r="B39" s="93"/>
      <c r="C39" s="93"/>
      <c r="D39" s="93"/>
      <c r="E39" s="93"/>
    </row>
    <row r="40" spans="1:6" s="23" customFormat="1">
      <c r="B40" s="93"/>
      <c r="C40" s="93"/>
      <c r="D40" s="93"/>
      <c r="E40" s="93"/>
    </row>
    <row r="41" spans="1:6" s="23" customFormat="1" ht="10.5" customHeight="1">
      <c r="B41" s="27"/>
      <c r="D41" s="27"/>
      <c r="E41" s="27"/>
    </row>
    <row r="42" spans="1:6">
      <c r="B42" s="319" t="s">
        <v>392</v>
      </c>
      <c r="C42" s="1028" t="s">
        <v>393</v>
      </c>
      <c r="D42" s="1028"/>
      <c r="E42" s="1028"/>
      <c r="F42" s="149"/>
    </row>
    <row r="43" spans="1:6">
      <c r="B43" s="320" t="s">
        <v>394</v>
      </c>
      <c r="C43" s="1028" t="s">
        <v>395</v>
      </c>
      <c r="D43" s="1028"/>
      <c r="E43" s="1028"/>
    </row>
  </sheetData>
  <mergeCells count="19">
    <mergeCell ref="A21:B21"/>
    <mergeCell ref="A23:B23"/>
    <mergeCell ref="C43:E43"/>
    <mergeCell ref="A29:B29"/>
    <mergeCell ref="A31:B31"/>
    <mergeCell ref="B36:E36"/>
    <mergeCell ref="B37:E37"/>
    <mergeCell ref="B38:E38"/>
    <mergeCell ref="C42:E42"/>
    <mergeCell ref="A27:B27"/>
    <mergeCell ref="A15:B15"/>
    <mergeCell ref="A16:B16"/>
    <mergeCell ref="A19:B19"/>
    <mergeCell ref="A1:E1"/>
    <mergeCell ref="A2:E2"/>
    <mergeCell ref="A3:E3"/>
    <mergeCell ref="A9:B9"/>
    <mergeCell ref="A12:B12"/>
    <mergeCell ref="A13:B13"/>
  </mergeCells>
  <pageMargins left="1.5" right="0.70866141732283472" top="0.74803149606299213" bottom="0.74803149606299213" header="0.31496062992125984" footer="0.31496062992125984"/>
  <pageSetup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L52"/>
  <sheetViews>
    <sheetView view="pageBreakPreview" topLeftCell="A30" zoomScale="118" zoomScaleNormal="100" zoomScaleSheetLayoutView="118" workbookViewId="0">
      <selection activeCell="H41" sqref="H41"/>
    </sheetView>
  </sheetViews>
  <sheetFormatPr baseColWidth="10" defaultRowHeight="15"/>
  <cols>
    <col min="1" max="1" width="2.5703125" style="503" customWidth="1"/>
    <col min="2" max="2" width="35.85546875" style="503" customWidth="1"/>
    <col min="3" max="3" width="14.140625" style="503" bestFit="1" customWidth="1"/>
    <col min="4" max="4" width="12.28515625" style="503" bestFit="1" customWidth="1"/>
    <col min="5" max="7" width="14.140625" style="503" bestFit="1" customWidth="1"/>
    <col min="8" max="8" width="21" style="503" customWidth="1"/>
    <col min="9" max="12" width="11.42578125" style="513"/>
    <col min="13" max="16384" width="11.42578125" style="503"/>
  </cols>
  <sheetData>
    <row r="1" spans="1:8" ht="43.5" customHeight="1">
      <c r="A1" s="1149" t="s">
        <v>1232</v>
      </c>
      <c r="B1" s="1150"/>
      <c r="C1" s="1150"/>
      <c r="D1" s="1150"/>
      <c r="E1" s="1150"/>
      <c r="F1" s="1150"/>
      <c r="G1" s="1150"/>
      <c r="H1" s="1151"/>
    </row>
    <row r="2" spans="1:8" s="513" customFormat="1" ht="42" customHeight="1">
      <c r="A2" s="727"/>
      <c r="B2" s="728" t="s">
        <v>460</v>
      </c>
      <c r="C2" s="729" t="s">
        <v>459</v>
      </c>
      <c r="D2" s="730"/>
      <c r="E2" s="730"/>
      <c r="F2" s="730"/>
      <c r="G2" s="730"/>
      <c r="H2" s="731"/>
    </row>
    <row r="3" spans="1:8">
      <c r="A3" s="1157" t="s">
        <v>461</v>
      </c>
      <c r="B3" s="1158"/>
      <c r="C3" s="1150" t="s">
        <v>1116</v>
      </c>
      <c r="D3" s="1150"/>
      <c r="E3" s="1150"/>
      <c r="F3" s="1150"/>
      <c r="G3" s="1150"/>
      <c r="H3" s="1163" t="s">
        <v>462</v>
      </c>
    </row>
    <row r="4" spans="1:8" ht="33.75">
      <c r="A4" s="1159"/>
      <c r="B4" s="1160"/>
      <c r="C4" s="732" t="s">
        <v>463</v>
      </c>
      <c r="D4" s="733" t="s">
        <v>464</v>
      </c>
      <c r="E4" s="733" t="s">
        <v>465</v>
      </c>
      <c r="F4" s="733" t="s">
        <v>466</v>
      </c>
      <c r="G4" s="734" t="s">
        <v>467</v>
      </c>
      <c r="H4" s="1164"/>
    </row>
    <row r="5" spans="1:8">
      <c r="A5" s="1161"/>
      <c r="B5" s="1162"/>
      <c r="C5" s="735" t="s">
        <v>468</v>
      </c>
      <c r="D5" s="736" t="s">
        <v>469</v>
      </c>
      <c r="E5" s="736" t="s">
        <v>1117</v>
      </c>
      <c r="F5" s="736" t="s">
        <v>470</v>
      </c>
      <c r="G5" s="736" t="s">
        <v>471</v>
      </c>
      <c r="H5" s="736" t="s">
        <v>1118</v>
      </c>
    </row>
    <row r="6" spans="1:8">
      <c r="A6" s="895"/>
      <c r="B6" s="896" t="s">
        <v>5</v>
      </c>
      <c r="C6" s="897">
        <v>0</v>
      </c>
      <c r="D6" s="897">
        <v>0</v>
      </c>
      <c r="E6" s="897">
        <v>0</v>
      </c>
      <c r="F6" s="897">
        <v>0</v>
      </c>
      <c r="G6" s="897">
        <v>0</v>
      </c>
      <c r="H6" s="897">
        <v>0</v>
      </c>
    </row>
    <row r="7" spans="1:8">
      <c r="A7" s="898"/>
      <c r="B7" s="899" t="s">
        <v>161</v>
      </c>
      <c r="C7" s="900">
        <v>0</v>
      </c>
      <c r="D7" s="900">
        <v>0</v>
      </c>
      <c r="E7" s="900">
        <v>0</v>
      </c>
      <c r="F7" s="900">
        <v>0</v>
      </c>
      <c r="G7" s="900">
        <v>0</v>
      </c>
      <c r="H7" s="900">
        <v>0</v>
      </c>
    </row>
    <row r="8" spans="1:8">
      <c r="A8" s="895"/>
      <c r="B8" s="896" t="s">
        <v>7</v>
      </c>
      <c r="C8" s="900">
        <v>0</v>
      </c>
      <c r="D8" s="900">
        <v>0</v>
      </c>
      <c r="E8" s="900">
        <v>0</v>
      </c>
      <c r="F8" s="900">
        <v>0</v>
      </c>
      <c r="G8" s="900">
        <v>0</v>
      </c>
      <c r="H8" s="900">
        <v>0</v>
      </c>
    </row>
    <row r="9" spans="1:8">
      <c r="A9" s="895"/>
      <c r="B9" s="896" t="s">
        <v>9</v>
      </c>
      <c r="C9" s="900">
        <v>0</v>
      </c>
      <c r="D9" s="900">
        <v>0</v>
      </c>
      <c r="E9" s="900">
        <v>0</v>
      </c>
      <c r="F9" s="900">
        <v>0</v>
      </c>
      <c r="G9" s="900">
        <v>0</v>
      </c>
      <c r="H9" s="900">
        <v>0</v>
      </c>
    </row>
    <row r="10" spans="1:8">
      <c r="A10" s="895"/>
      <c r="B10" s="896" t="s">
        <v>472</v>
      </c>
      <c r="C10" s="900">
        <v>0</v>
      </c>
      <c r="D10" s="900">
        <v>0</v>
      </c>
      <c r="E10" s="900">
        <v>0</v>
      </c>
      <c r="F10" s="900">
        <v>0</v>
      </c>
      <c r="G10" s="900">
        <v>0</v>
      </c>
      <c r="H10" s="900">
        <v>0</v>
      </c>
    </row>
    <row r="11" spans="1:8">
      <c r="A11" s="898"/>
      <c r="B11" s="899" t="s">
        <v>473</v>
      </c>
      <c r="C11" s="900">
        <v>0</v>
      </c>
      <c r="D11" s="900">
        <v>0</v>
      </c>
      <c r="E11" s="900">
        <v>0</v>
      </c>
      <c r="F11" s="900">
        <v>0</v>
      </c>
      <c r="G11" s="900">
        <v>0</v>
      </c>
      <c r="H11" s="900">
        <v>0</v>
      </c>
    </row>
    <row r="12" spans="1:8" ht="23.25" customHeight="1">
      <c r="A12" s="895"/>
      <c r="B12" s="896" t="s">
        <v>1119</v>
      </c>
      <c r="C12" s="900">
        <v>80373769</v>
      </c>
      <c r="D12" s="900">
        <v>6545</v>
      </c>
      <c r="E12" s="900">
        <v>80380314</v>
      </c>
      <c r="F12" s="900">
        <v>41863551.170000002</v>
      </c>
      <c r="G12" s="900">
        <v>41863551.170000002</v>
      </c>
      <c r="H12" s="900">
        <v>-38510217.829999998</v>
      </c>
    </row>
    <row r="13" spans="1:8" ht="23.25" customHeight="1">
      <c r="A13" s="895"/>
      <c r="B13" s="896" t="s">
        <v>1120</v>
      </c>
      <c r="C13" s="900">
        <v>0</v>
      </c>
      <c r="D13" s="900">
        <v>3562052.82</v>
      </c>
      <c r="E13" s="900">
        <v>3562052.82</v>
      </c>
      <c r="F13" s="900">
        <v>2178151.2200000002</v>
      </c>
      <c r="G13" s="900">
        <v>2178151.2200000002</v>
      </c>
      <c r="H13" s="900">
        <v>2178151.2200000002</v>
      </c>
    </row>
    <row r="14" spans="1:8" ht="23.25" customHeight="1">
      <c r="A14" s="895"/>
      <c r="B14" s="896" t="s">
        <v>1121</v>
      </c>
      <c r="C14" s="900">
        <v>882554054.27999997</v>
      </c>
      <c r="D14" s="900">
        <v>6218988.5199999996</v>
      </c>
      <c r="E14" s="900">
        <v>888773042.79999995</v>
      </c>
      <c r="F14" s="900">
        <v>191899302.58000001</v>
      </c>
      <c r="G14" s="900">
        <v>191899302.58000001</v>
      </c>
      <c r="H14" s="900">
        <v>-690654751.69999993</v>
      </c>
    </row>
    <row r="15" spans="1:8" ht="23.25" customHeight="1">
      <c r="A15" s="895"/>
      <c r="B15" s="896" t="s">
        <v>475</v>
      </c>
      <c r="C15" s="900">
        <v>0</v>
      </c>
      <c r="D15" s="900">
        <v>0</v>
      </c>
      <c r="E15" s="900">
        <v>0</v>
      </c>
      <c r="F15" s="900">
        <v>0</v>
      </c>
      <c r="G15" s="900">
        <v>0</v>
      </c>
      <c r="H15" s="900">
        <v>0</v>
      </c>
    </row>
    <row r="16" spans="1:8" ht="23.25" customHeight="1">
      <c r="A16" s="895"/>
      <c r="B16" s="901"/>
      <c r="C16" s="902"/>
      <c r="D16" s="902"/>
      <c r="E16" s="902"/>
      <c r="F16" s="902"/>
      <c r="G16" s="902"/>
      <c r="H16" s="902"/>
    </row>
    <row r="17" spans="1:8" ht="23.25" customHeight="1">
      <c r="A17" s="903"/>
      <c r="B17" s="904" t="s">
        <v>476</v>
      </c>
      <c r="C17" s="905">
        <v>962927823.27999997</v>
      </c>
      <c r="D17" s="905">
        <v>9787586.3399999999</v>
      </c>
      <c r="E17" s="905">
        <v>972715409.61999989</v>
      </c>
      <c r="F17" s="905">
        <v>235941004.97000003</v>
      </c>
      <c r="G17" s="906">
        <v>235941004.97000003</v>
      </c>
      <c r="H17" s="907">
        <v>-726986818.30999994</v>
      </c>
    </row>
    <row r="18" spans="1:8" ht="23.25" customHeight="1">
      <c r="A18" s="908"/>
      <c r="B18" s="909"/>
      <c r="C18" s="910"/>
      <c r="D18" s="910"/>
      <c r="E18" s="911"/>
      <c r="F18" s="912" t="s">
        <v>1122</v>
      </c>
      <c r="G18" s="913"/>
      <c r="H18" s="914"/>
    </row>
    <row r="19" spans="1:8" ht="23.25" customHeight="1">
      <c r="A19" s="1165" t="s">
        <v>1123</v>
      </c>
      <c r="B19" s="1166"/>
      <c r="C19" s="1171" t="s">
        <v>1116</v>
      </c>
      <c r="D19" s="1171"/>
      <c r="E19" s="1171"/>
      <c r="F19" s="1171"/>
      <c r="G19" s="1171"/>
      <c r="H19" s="1172" t="s">
        <v>462</v>
      </c>
    </row>
    <row r="20" spans="1:8" ht="34.5" customHeight="1">
      <c r="A20" s="1167"/>
      <c r="B20" s="1168"/>
      <c r="C20" s="915" t="s">
        <v>463</v>
      </c>
      <c r="D20" s="916" t="s">
        <v>464</v>
      </c>
      <c r="E20" s="916" t="s">
        <v>465</v>
      </c>
      <c r="F20" s="916" t="s">
        <v>466</v>
      </c>
      <c r="G20" s="917" t="s">
        <v>467</v>
      </c>
      <c r="H20" s="1173"/>
    </row>
    <row r="21" spans="1:8" ht="23.25" customHeight="1">
      <c r="A21" s="1169"/>
      <c r="B21" s="1170"/>
      <c r="C21" s="918" t="s">
        <v>468</v>
      </c>
      <c r="D21" s="919" t="s">
        <v>469</v>
      </c>
      <c r="E21" s="919" t="s">
        <v>1117</v>
      </c>
      <c r="F21" s="919" t="s">
        <v>470</v>
      </c>
      <c r="G21" s="919" t="s">
        <v>471</v>
      </c>
      <c r="H21" s="919" t="s">
        <v>1118</v>
      </c>
    </row>
    <row r="22" spans="1:8" ht="23.25" customHeight="1">
      <c r="A22" s="920" t="s">
        <v>1124</v>
      </c>
      <c r="B22" s="921"/>
      <c r="C22" s="922">
        <f>SUM(C23:C30)</f>
        <v>0</v>
      </c>
      <c r="D22" s="922">
        <f t="shared" ref="D22:H22" si="0">SUM(D23:D30)</f>
        <v>3562052.82</v>
      </c>
      <c r="E22" s="922">
        <f t="shared" si="0"/>
        <v>3562052.82</v>
      </c>
      <c r="F22" s="922">
        <f t="shared" si="0"/>
        <v>2178151.2200000002</v>
      </c>
      <c r="G22" s="922">
        <f t="shared" si="0"/>
        <v>2178151.2200000002</v>
      </c>
      <c r="H22" s="922">
        <f t="shared" si="0"/>
        <v>2178151.2200000002</v>
      </c>
    </row>
    <row r="23" spans="1:8" ht="23.25" customHeight="1">
      <c r="A23" s="923"/>
      <c r="B23" s="924" t="s">
        <v>5</v>
      </c>
      <c r="C23" s="925">
        <v>0</v>
      </c>
      <c r="D23" s="925">
        <v>0</v>
      </c>
      <c r="E23" s="925">
        <v>0</v>
      </c>
      <c r="F23" s="925">
        <v>0</v>
      </c>
      <c r="G23" s="925">
        <v>0</v>
      </c>
      <c r="H23" s="925">
        <v>0</v>
      </c>
    </row>
    <row r="24" spans="1:8" ht="23.25" customHeight="1">
      <c r="A24" s="923"/>
      <c r="B24" s="924" t="s">
        <v>161</v>
      </c>
      <c r="C24" s="925">
        <v>0</v>
      </c>
      <c r="D24" s="925">
        <v>0</v>
      </c>
      <c r="E24" s="925">
        <v>0</v>
      </c>
      <c r="F24" s="925">
        <v>0</v>
      </c>
      <c r="G24" s="925">
        <v>0</v>
      </c>
      <c r="H24" s="925">
        <v>0</v>
      </c>
    </row>
    <row r="25" spans="1:8" ht="23.25" customHeight="1">
      <c r="A25" s="923"/>
      <c r="B25" s="924" t="s">
        <v>7</v>
      </c>
      <c r="C25" s="925">
        <v>0</v>
      </c>
      <c r="D25" s="925">
        <v>0</v>
      </c>
      <c r="E25" s="925">
        <v>0</v>
      </c>
      <c r="F25" s="925">
        <v>0</v>
      </c>
      <c r="G25" s="925">
        <v>0</v>
      </c>
      <c r="H25" s="925">
        <v>0</v>
      </c>
    </row>
    <row r="26" spans="1:8" ht="23.25" customHeight="1">
      <c r="A26" s="923"/>
      <c r="B26" s="924" t="s">
        <v>9</v>
      </c>
      <c r="C26" s="925">
        <v>0</v>
      </c>
      <c r="D26" s="925">
        <v>0</v>
      </c>
      <c r="E26" s="925">
        <v>0</v>
      </c>
      <c r="F26" s="925">
        <v>0</v>
      </c>
      <c r="G26" s="925">
        <v>0</v>
      </c>
      <c r="H26" s="925">
        <v>0</v>
      </c>
    </row>
    <row r="27" spans="1:8" ht="23.25" customHeight="1">
      <c r="A27" s="923"/>
      <c r="B27" s="924" t="s">
        <v>1125</v>
      </c>
      <c r="C27" s="925">
        <v>0</v>
      </c>
      <c r="D27" s="925">
        <v>0</v>
      </c>
      <c r="E27" s="925">
        <v>0</v>
      </c>
      <c r="F27" s="925">
        <v>0</v>
      </c>
      <c r="G27" s="925">
        <v>0</v>
      </c>
      <c r="H27" s="925">
        <v>0</v>
      </c>
    </row>
    <row r="28" spans="1:8" ht="23.25" customHeight="1">
      <c r="A28" s="923"/>
      <c r="B28" s="924" t="s">
        <v>1126</v>
      </c>
      <c r="C28" s="925">
        <v>0</v>
      </c>
      <c r="D28" s="925">
        <v>0</v>
      </c>
      <c r="E28" s="925">
        <v>0</v>
      </c>
      <c r="F28" s="925">
        <v>0</v>
      </c>
      <c r="G28" s="925">
        <v>0</v>
      </c>
      <c r="H28" s="925">
        <v>0</v>
      </c>
    </row>
    <row r="29" spans="1:8" ht="23.25" customHeight="1">
      <c r="A29" s="923"/>
      <c r="B29" s="924" t="s">
        <v>1127</v>
      </c>
      <c r="C29" s="925">
        <v>0</v>
      </c>
      <c r="D29" s="925">
        <v>3562052.82</v>
      </c>
      <c r="E29" s="925">
        <v>3562052.82</v>
      </c>
      <c r="F29" s="925">
        <v>2178151.2200000002</v>
      </c>
      <c r="G29" s="925">
        <v>2178151.2200000002</v>
      </c>
      <c r="H29" s="925">
        <v>2178151.2200000002</v>
      </c>
    </row>
    <row r="30" spans="1:8" ht="23.25" customHeight="1">
      <c r="A30" s="923"/>
      <c r="B30" s="924" t="s">
        <v>1121</v>
      </c>
      <c r="C30" s="925">
        <v>0</v>
      </c>
      <c r="D30" s="925">
        <v>0</v>
      </c>
      <c r="E30" s="925">
        <v>0</v>
      </c>
      <c r="F30" s="925">
        <v>0</v>
      </c>
      <c r="G30" s="925">
        <v>0</v>
      </c>
      <c r="H30" s="925">
        <v>0</v>
      </c>
    </row>
    <row r="31" spans="1:8" ht="23.25" customHeight="1">
      <c r="A31" s="923"/>
      <c r="B31" s="924"/>
      <c r="C31" s="925"/>
      <c r="D31" s="925"/>
      <c r="E31" s="925"/>
      <c r="F31" s="925"/>
      <c r="G31" s="925"/>
      <c r="H31" s="925"/>
    </row>
    <row r="32" spans="1:8" ht="23.25" customHeight="1">
      <c r="A32" s="1152" t="s">
        <v>1128</v>
      </c>
      <c r="B32" s="1153"/>
      <c r="C32" s="926">
        <f>SUM(C33:C39)</f>
        <v>962927823.27999997</v>
      </c>
      <c r="D32" s="926">
        <f t="shared" ref="D32:G32" si="1">SUM(D33:D39)</f>
        <v>6225533.5199999996</v>
      </c>
      <c r="E32" s="926">
        <f t="shared" si="1"/>
        <v>969153356.79999995</v>
      </c>
      <c r="F32" s="926">
        <f t="shared" si="1"/>
        <v>233762853.75</v>
      </c>
      <c r="G32" s="926">
        <f t="shared" si="1"/>
        <v>233762853.75</v>
      </c>
      <c r="H32" s="926">
        <v>-729164969.52999997</v>
      </c>
    </row>
    <row r="33" spans="1:8" ht="23.25" customHeight="1">
      <c r="A33" s="923"/>
      <c r="B33" s="924" t="s">
        <v>161</v>
      </c>
      <c r="C33" s="925">
        <v>0</v>
      </c>
      <c r="D33" s="925">
        <v>0</v>
      </c>
      <c r="E33" s="925">
        <v>0</v>
      </c>
      <c r="F33" s="925">
        <v>0</v>
      </c>
      <c r="G33" s="925">
        <v>0</v>
      </c>
      <c r="H33" s="925">
        <v>0</v>
      </c>
    </row>
    <row r="34" spans="1:8" ht="23.25" customHeight="1">
      <c r="A34" s="923"/>
      <c r="B34" s="924" t="s">
        <v>1129</v>
      </c>
      <c r="C34" s="925">
        <v>0</v>
      </c>
      <c r="D34" s="925">
        <v>0</v>
      </c>
      <c r="E34" s="925">
        <v>0</v>
      </c>
      <c r="F34" s="925">
        <v>0</v>
      </c>
      <c r="G34" s="925">
        <v>0</v>
      </c>
      <c r="H34" s="925">
        <v>0</v>
      </c>
    </row>
    <row r="35" spans="1:8" ht="23.25" customHeight="1">
      <c r="A35" s="923"/>
      <c r="B35" s="924" t="s">
        <v>1130</v>
      </c>
      <c r="C35" s="925">
        <v>80373769</v>
      </c>
      <c r="D35" s="925">
        <v>6545</v>
      </c>
      <c r="E35" s="925">
        <v>80380314</v>
      </c>
      <c r="F35" s="925">
        <v>41863551.170000002</v>
      </c>
      <c r="G35" s="925">
        <v>41863551.170000002</v>
      </c>
      <c r="H35" s="925">
        <v>-38510217.829999998</v>
      </c>
    </row>
    <row r="36" spans="1:8" ht="23.25" customHeight="1">
      <c r="A36" s="923"/>
      <c r="B36" s="924" t="s">
        <v>1121</v>
      </c>
      <c r="C36" s="925">
        <v>882554054.27999997</v>
      </c>
      <c r="D36" s="925">
        <v>6218988.5199999996</v>
      </c>
      <c r="E36" s="925">
        <v>888773042.79999995</v>
      </c>
      <c r="F36" s="925">
        <v>191899302.58000001</v>
      </c>
      <c r="G36" s="925">
        <v>191899302.58000001</v>
      </c>
      <c r="H36" s="925">
        <v>-690654751.69999993</v>
      </c>
    </row>
    <row r="37" spans="1:8" ht="23.25" customHeight="1">
      <c r="A37" s="923"/>
      <c r="B37" s="924"/>
      <c r="C37" s="925"/>
      <c r="D37" s="925"/>
      <c r="E37" s="925"/>
      <c r="F37" s="925"/>
      <c r="G37" s="925"/>
      <c r="H37" s="925"/>
    </row>
    <row r="38" spans="1:8" ht="23.25" customHeight="1">
      <c r="A38" s="927" t="s">
        <v>1131</v>
      </c>
      <c r="B38" s="928"/>
      <c r="C38" s="926">
        <v>0</v>
      </c>
      <c r="D38" s="926">
        <v>0</v>
      </c>
      <c r="E38" s="926">
        <v>0</v>
      </c>
      <c r="F38" s="926">
        <v>0</v>
      </c>
      <c r="G38" s="926">
        <v>0</v>
      </c>
      <c r="H38" s="926">
        <v>0</v>
      </c>
    </row>
    <row r="39" spans="1:8" ht="23.25" customHeight="1">
      <c r="A39" s="929"/>
      <c r="B39" s="924" t="s">
        <v>475</v>
      </c>
      <c r="C39" s="925">
        <v>0</v>
      </c>
      <c r="D39" s="925">
        <v>0</v>
      </c>
      <c r="E39" s="925">
        <v>0</v>
      </c>
      <c r="F39" s="925">
        <v>0</v>
      </c>
      <c r="G39" s="925">
        <v>0</v>
      </c>
      <c r="H39" s="925">
        <v>0</v>
      </c>
    </row>
    <row r="40" spans="1:8">
      <c r="A40" s="930"/>
      <c r="B40" s="931" t="s">
        <v>476</v>
      </c>
      <c r="C40" s="905">
        <f>+C22+C32</f>
        <v>962927823.27999997</v>
      </c>
      <c r="D40" s="905">
        <f t="shared" ref="D40:H40" si="2">+D22+D32</f>
        <v>9787586.3399999999</v>
      </c>
      <c r="E40" s="905">
        <f t="shared" si="2"/>
        <v>972715409.62</v>
      </c>
      <c r="F40" s="905">
        <f>+F22+F32</f>
        <v>235941004.97</v>
      </c>
      <c r="G40" s="905">
        <f t="shared" si="2"/>
        <v>235941004.97</v>
      </c>
      <c r="H40" s="905">
        <f t="shared" si="2"/>
        <v>-726986818.30999994</v>
      </c>
    </row>
    <row r="41" spans="1:8">
      <c r="A41" s="513"/>
      <c r="B41" s="513"/>
      <c r="C41" s="513"/>
      <c r="D41" s="513"/>
      <c r="E41" s="513"/>
      <c r="F41" s="513"/>
      <c r="G41" s="513"/>
      <c r="H41" s="513"/>
    </row>
    <row r="42" spans="1:8" ht="22.5">
      <c r="A42" s="513"/>
      <c r="B42" s="896" t="s">
        <v>1132</v>
      </c>
      <c r="C42" s="901"/>
      <c r="D42" s="901"/>
      <c r="E42" s="901"/>
      <c r="F42" s="901"/>
      <c r="G42" s="901"/>
      <c r="H42" s="901"/>
    </row>
    <row r="43" spans="1:8">
      <c r="A43" s="513"/>
      <c r="B43" s="932" t="s">
        <v>1133</v>
      </c>
      <c r="C43" s="901"/>
      <c r="D43" s="901"/>
      <c r="E43" s="901"/>
      <c r="F43" s="901"/>
      <c r="G43" s="901"/>
      <c r="H43" s="901"/>
    </row>
    <row r="44" spans="1:8" ht="41.25" customHeight="1">
      <c r="A44" s="513"/>
      <c r="B44" s="1154" t="s">
        <v>1134</v>
      </c>
      <c r="C44" s="1154"/>
      <c r="D44" s="1154"/>
      <c r="E44" s="1154"/>
      <c r="F44" s="1154"/>
      <c r="G44" s="1154"/>
      <c r="H44" s="1154"/>
    </row>
    <row r="45" spans="1:8">
      <c r="A45" s="513"/>
      <c r="B45" s="1174" t="s">
        <v>1240</v>
      </c>
      <c r="C45" s="1154"/>
      <c r="D45" s="1154"/>
      <c r="E45" s="1154"/>
      <c r="F45" s="1154"/>
      <c r="G45" s="1154"/>
      <c r="H45" s="1154"/>
    </row>
    <row r="46" spans="1:8">
      <c r="A46" s="513"/>
      <c r="B46" s="513"/>
      <c r="C46" s="513"/>
      <c r="D46" s="513"/>
      <c r="E46" s="513"/>
      <c r="F46" s="513"/>
      <c r="G46" s="513"/>
      <c r="H46" s="513"/>
    </row>
    <row r="47" spans="1:8">
      <c r="A47" s="513"/>
      <c r="B47" s="513"/>
      <c r="C47" s="513"/>
      <c r="D47" s="513"/>
      <c r="E47" s="513"/>
      <c r="F47" s="513"/>
      <c r="G47" s="513"/>
      <c r="H47" s="513"/>
    </row>
    <row r="48" spans="1:8">
      <c r="A48" s="513"/>
      <c r="B48" s="933"/>
      <c r="C48" s="804"/>
      <c r="D48" s="804"/>
      <c r="E48" s="804"/>
      <c r="F48" s="804"/>
      <c r="G48" s="804"/>
      <c r="H48" s="804"/>
    </row>
    <row r="49" spans="1:8">
      <c r="A49" s="513"/>
      <c r="B49" s="881" t="s">
        <v>710</v>
      </c>
      <c r="C49" s="881"/>
      <c r="D49" s="934"/>
      <c r="E49" s="934"/>
      <c r="F49" s="1155" t="s">
        <v>477</v>
      </c>
      <c r="G49" s="1155"/>
      <c r="H49" s="1155"/>
    </row>
    <row r="50" spans="1:8">
      <c r="A50" s="513"/>
      <c r="B50" s="881" t="s">
        <v>51</v>
      </c>
      <c r="C50" s="881"/>
      <c r="D50" s="935"/>
      <c r="E50" s="935"/>
      <c r="F50" s="1156" t="s">
        <v>478</v>
      </c>
      <c r="G50" s="1156"/>
      <c r="H50" s="1156"/>
    </row>
    <row r="51" spans="1:8">
      <c r="A51" s="513"/>
      <c r="B51" s="513"/>
      <c r="C51" s="513"/>
      <c r="D51" s="513"/>
      <c r="E51" s="513"/>
      <c r="F51" s="513"/>
      <c r="G51" s="513"/>
      <c r="H51" s="513"/>
    </row>
    <row r="52" spans="1:8">
      <c r="A52" s="513"/>
      <c r="B52" s="513"/>
      <c r="C52" s="513"/>
      <c r="D52" s="513"/>
      <c r="E52" s="513"/>
      <c r="F52" s="513"/>
      <c r="G52" s="513"/>
      <c r="H52" s="513"/>
    </row>
  </sheetData>
  <mergeCells count="12">
    <mergeCell ref="A1:H1"/>
    <mergeCell ref="A32:B32"/>
    <mergeCell ref="B44:H44"/>
    <mergeCell ref="F49:H49"/>
    <mergeCell ref="F50:H50"/>
    <mergeCell ref="A3:B5"/>
    <mergeCell ref="C3:G3"/>
    <mergeCell ref="H3:H4"/>
    <mergeCell ref="A19:B21"/>
    <mergeCell ref="C19:G19"/>
    <mergeCell ref="H19:H20"/>
    <mergeCell ref="B45:H45"/>
  </mergeCells>
  <printOptions horizontalCentered="1"/>
  <pageMargins left="0.70866141732283472" right="0.70866141732283472" top="0.74803149606299213" bottom="0.74803149606299213" header="0.31496062992125984" footer="0.31496062992125984"/>
  <pageSetup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0"/>
  <sheetViews>
    <sheetView showGridLines="0" view="pageBreakPreview" topLeftCell="A45" zoomScale="112" zoomScaleNormal="100" zoomScaleSheetLayoutView="112" workbookViewId="0">
      <selection activeCell="F68" sqref="F68"/>
    </sheetView>
  </sheetViews>
  <sheetFormatPr baseColWidth="10" defaultRowHeight="15"/>
  <cols>
    <col min="1" max="1" width="22.85546875" style="503" customWidth="1"/>
    <col min="2" max="2" width="11.42578125" style="503"/>
    <col min="3" max="3" width="15.5703125" style="503" customWidth="1"/>
    <col min="4" max="4" width="16.7109375" style="503" customWidth="1"/>
    <col min="5" max="5" width="16" style="503" customWidth="1"/>
    <col min="6" max="6" width="15.85546875" style="503" customWidth="1"/>
    <col min="7" max="7" width="17" style="503" customWidth="1"/>
    <col min="8" max="8" width="28.5703125" style="503" customWidth="1"/>
    <col min="9" max="9" width="13.7109375" style="503" bestFit="1" customWidth="1"/>
    <col min="10" max="10" width="12.7109375" style="503" bestFit="1" customWidth="1"/>
    <col min="11" max="11" width="11.42578125" style="503"/>
    <col min="12" max="13" width="12.7109375" style="503" bestFit="1" customWidth="1"/>
    <col min="14" max="14" width="11.7109375" style="503" bestFit="1" customWidth="1"/>
    <col min="15" max="16384" width="11.42578125" style="503"/>
  </cols>
  <sheetData>
    <row r="1" spans="1:8" ht="54.75" customHeight="1">
      <c r="A1" s="1181" t="s">
        <v>1135</v>
      </c>
      <c r="B1" s="1182"/>
      <c r="C1" s="1182"/>
      <c r="D1" s="1182"/>
      <c r="E1" s="1182"/>
      <c r="F1" s="1182"/>
      <c r="G1" s="1182"/>
      <c r="H1" s="1183"/>
    </row>
    <row r="2" spans="1:8">
      <c r="A2" s="528"/>
      <c r="B2" s="541"/>
      <c r="C2" s="541"/>
      <c r="D2" s="541"/>
      <c r="E2" s="541"/>
      <c r="F2" s="541"/>
      <c r="G2" s="541"/>
      <c r="H2" s="541"/>
    </row>
    <row r="3" spans="1:8">
      <c r="A3" s="1184" t="s">
        <v>2</v>
      </c>
      <c r="B3" s="1185"/>
      <c r="C3" s="1181" t="s">
        <v>480</v>
      </c>
      <c r="D3" s="1182"/>
      <c r="E3" s="1182"/>
      <c r="F3" s="1182"/>
      <c r="G3" s="1183"/>
      <c r="H3" s="1190" t="s">
        <v>481</v>
      </c>
    </row>
    <row r="4" spans="1:8" ht="22.5">
      <c r="A4" s="1186"/>
      <c r="B4" s="1187"/>
      <c r="C4" s="532" t="s">
        <v>482</v>
      </c>
      <c r="D4" s="532" t="s">
        <v>483</v>
      </c>
      <c r="E4" s="532" t="s">
        <v>465</v>
      </c>
      <c r="F4" s="532" t="s">
        <v>466</v>
      </c>
      <c r="G4" s="532" t="s">
        <v>484</v>
      </c>
      <c r="H4" s="1191"/>
    </row>
    <row r="5" spans="1:8">
      <c r="A5" s="1188"/>
      <c r="B5" s="1189"/>
      <c r="C5" s="533">
        <v>1</v>
      </c>
      <c r="D5" s="533">
        <v>2</v>
      </c>
      <c r="E5" s="533" t="s">
        <v>485</v>
      </c>
      <c r="F5" s="533">
        <v>4</v>
      </c>
      <c r="G5" s="533">
        <v>5</v>
      </c>
      <c r="H5" s="533" t="s">
        <v>987</v>
      </c>
    </row>
    <row r="6" spans="1:8">
      <c r="A6" s="542"/>
      <c r="B6" s="538"/>
      <c r="C6" s="550"/>
      <c r="D6" s="550"/>
      <c r="E6" s="550"/>
      <c r="F6" s="550"/>
      <c r="G6" s="550"/>
      <c r="H6" s="550"/>
    </row>
    <row r="7" spans="1:8">
      <c r="A7" s="531" t="s">
        <v>988</v>
      </c>
      <c r="B7" s="536"/>
      <c r="C7" s="534">
        <v>8311599.9800000004</v>
      </c>
      <c r="D7" s="534">
        <v>5353942.8</v>
      </c>
      <c r="E7" s="534">
        <v>13665542.780000001</v>
      </c>
      <c r="F7" s="534">
        <v>2932165.21</v>
      </c>
      <c r="G7" s="534">
        <v>2630922.2200000002</v>
      </c>
      <c r="H7" s="534">
        <v>10733377.57</v>
      </c>
    </row>
    <row r="8" spans="1:8">
      <c r="A8" s="531" t="s">
        <v>989</v>
      </c>
      <c r="B8" s="536"/>
      <c r="C8" s="534">
        <v>150543192.97</v>
      </c>
      <c r="D8" s="534">
        <v>-4155644.44</v>
      </c>
      <c r="E8" s="534">
        <v>146387548.53</v>
      </c>
      <c r="F8" s="534">
        <v>10850535.369999999</v>
      </c>
      <c r="G8" s="534">
        <v>10830113.970000001</v>
      </c>
      <c r="H8" s="534">
        <v>135537013.16</v>
      </c>
    </row>
    <row r="9" spans="1:8">
      <c r="A9" s="531" t="s">
        <v>990</v>
      </c>
      <c r="B9" s="536"/>
      <c r="C9" s="534">
        <v>58901382.07</v>
      </c>
      <c r="D9" s="534">
        <v>-182373.09</v>
      </c>
      <c r="E9" s="534">
        <v>58719008.979999997</v>
      </c>
      <c r="F9" s="534">
        <v>12659886.59</v>
      </c>
      <c r="G9" s="534">
        <v>12659886.59</v>
      </c>
      <c r="H9" s="534">
        <v>46059122.390000001</v>
      </c>
    </row>
    <row r="10" spans="1:8">
      <c r="A10" s="531" t="s">
        <v>991</v>
      </c>
      <c r="B10" s="536"/>
      <c r="C10" s="534">
        <v>81522989.760000005</v>
      </c>
      <c r="D10" s="534">
        <v>-258589.57</v>
      </c>
      <c r="E10" s="534">
        <v>81264400.190000013</v>
      </c>
      <c r="F10" s="534">
        <v>17412778.109999999</v>
      </c>
      <c r="G10" s="534">
        <v>17412778.109999999</v>
      </c>
      <c r="H10" s="534">
        <v>63851622.080000013</v>
      </c>
    </row>
    <row r="11" spans="1:8">
      <c r="A11" s="531" t="s">
        <v>992</v>
      </c>
      <c r="B11" s="536"/>
      <c r="C11" s="534">
        <v>108754421.70999999</v>
      </c>
      <c r="D11" s="534">
        <v>-329086.82</v>
      </c>
      <c r="E11" s="534">
        <v>108425334.89</v>
      </c>
      <c r="F11" s="534">
        <v>25825104.710000001</v>
      </c>
      <c r="G11" s="534">
        <v>25825104.710000001</v>
      </c>
      <c r="H11" s="534">
        <v>82600230.180000007</v>
      </c>
    </row>
    <row r="12" spans="1:8">
      <c r="A12" s="531" t="s">
        <v>993</v>
      </c>
      <c r="B12" s="536"/>
      <c r="C12" s="534">
        <v>77480777.689999998</v>
      </c>
      <c r="D12" s="534">
        <v>-247115.56</v>
      </c>
      <c r="E12" s="534">
        <v>77233662.129999995</v>
      </c>
      <c r="F12" s="534">
        <v>16471808.77</v>
      </c>
      <c r="G12" s="534">
        <v>16471808.77</v>
      </c>
      <c r="H12" s="534">
        <v>60761853.359999999</v>
      </c>
    </row>
    <row r="13" spans="1:8">
      <c r="A13" s="531" t="s">
        <v>994</v>
      </c>
      <c r="B13" s="536"/>
      <c r="C13" s="534">
        <v>72301977.599999994</v>
      </c>
      <c r="D13" s="534">
        <v>-100501.65</v>
      </c>
      <c r="E13" s="534">
        <v>72201475.949999988</v>
      </c>
      <c r="F13" s="534">
        <v>15485999.800000001</v>
      </c>
      <c r="G13" s="534">
        <v>15485999.800000001</v>
      </c>
      <c r="H13" s="534">
        <v>56715476.149999991</v>
      </c>
    </row>
    <row r="14" spans="1:8">
      <c r="A14" s="531" t="s">
        <v>995</v>
      </c>
      <c r="B14" s="536"/>
      <c r="C14" s="534">
        <v>63103095.880000003</v>
      </c>
      <c r="D14" s="534">
        <v>36525.589999999997</v>
      </c>
      <c r="E14" s="534">
        <v>63139621.470000006</v>
      </c>
      <c r="F14" s="534">
        <v>13430837.279999999</v>
      </c>
      <c r="G14" s="534">
        <v>13430837.279999999</v>
      </c>
      <c r="H14" s="534">
        <v>49708784.190000005</v>
      </c>
    </row>
    <row r="15" spans="1:8">
      <c r="A15" s="531" t="s">
        <v>996</v>
      </c>
      <c r="B15" s="536"/>
      <c r="C15" s="534">
        <v>51568006.789999999</v>
      </c>
      <c r="D15" s="534">
        <v>33291.129999999997</v>
      </c>
      <c r="E15" s="534">
        <v>51601297.920000002</v>
      </c>
      <c r="F15" s="534">
        <v>10929461.470000001</v>
      </c>
      <c r="G15" s="534">
        <v>10926033.460000001</v>
      </c>
      <c r="H15" s="534">
        <v>40671836.450000003</v>
      </c>
    </row>
    <row r="16" spans="1:8">
      <c r="A16" s="531" t="s">
        <v>997</v>
      </c>
      <c r="B16" s="536"/>
      <c r="C16" s="534">
        <v>43999199.350000001</v>
      </c>
      <c r="D16" s="534">
        <v>20937.18</v>
      </c>
      <c r="E16" s="534">
        <v>44020136.530000001</v>
      </c>
      <c r="F16" s="534">
        <v>9321386.1099999994</v>
      </c>
      <c r="G16" s="534">
        <v>9316501.7100000009</v>
      </c>
      <c r="H16" s="534">
        <v>34698750.420000002</v>
      </c>
    </row>
    <row r="17" spans="1:8">
      <c r="A17" s="531" t="s">
        <v>998</v>
      </c>
      <c r="B17" s="536"/>
      <c r="C17" s="534">
        <v>139397609.47</v>
      </c>
      <c r="D17" s="534">
        <v>6295362.2999999998</v>
      </c>
      <c r="E17" s="534">
        <v>145692971.77000001</v>
      </c>
      <c r="F17" s="534">
        <v>25316009.170000002</v>
      </c>
      <c r="G17" s="534">
        <v>25313651.170000002</v>
      </c>
      <c r="H17" s="534">
        <v>120376962.60000001</v>
      </c>
    </row>
    <row r="18" spans="1:8">
      <c r="A18" s="531" t="s">
        <v>999</v>
      </c>
      <c r="B18" s="536"/>
      <c r="C18" s="534">
        <v>17187198.629999999</v>
      </c>
      <c r="D18" s="534">
        <v>733130.92</v>
      </c>
      <c r="E18" s="534">
        <v>17920329.550000001</v>
      </c>
      <c r="F18" s="534">
        <v>2985930.07</v>
      </c>
      <c r="G18" s="534">
        <v>2985737.07</v>
      </c>
      <c r="H18" s="534">
        <v>14934399.48</v>
      </c>
    </row>
    <row r="19" spans="1:8">
      <c r="A19" s="531" t="s">
        <v>1000</v>
      </c>
      <c r="B19" s="536"/>
      <c r="C19" s="534">
        <v>17179424.75</v>
      </c>
      <c r="D19" s="534">
        <v>475035.17</v>
      </c>
      <c r="E19" s="534">
        <v>17654459.920000002</v>
      </c>
      <c r="F19" s="534">
        <v>2135415.16</v>
      </c>
      <c r="G19" s="534">
        <v>2134840.25</v>
      </c>
      <c r="H19" s="534">
        <v>15519044.760000002</v>
      </c>
    </row>
    <row r="20" spans="1:8">
      <c r="A20" s="531" t="s">
        <v>1001</v>
      </c>
      <c r="B20" s="536"/>
      <c r="C20" s="534">
        <v>11209499.15</v>
      </c>
      <c r="D20" s="534">
        <v>318549.94</v>
      </c>
      <c r="E20" s="534">
        <v>11528049.09</v>
      </c>
      <c r="F20" s="534">
        <v>1055261.04</v>
      </c>
      <c r="G20" s="534">
        <v>1053740.03</v>
      </c>
      <c r="H20" s="534">
        <v>10472788.050000001</v>
      </c>
    </row>
    <row r="21" spans="1:8">
      <c r="A21" s="531" t="s">
        <v>1002</v>
      </c>
      <c r="B21" s="536"/>
      <c r="C21" s="534">
        <v>35696441.200000003</v>
      </c>
      <c r="D21" s="534">
        <v>1188358.06</v>
      </c>
      <c r="E21" s="534">
        <v>36884799.260000005</v>
      </c>
      <c r="F21" s="534">
        <v>8213351.7999999998</v>
      </c>
      <c r="G21" s="534">
        <v>8213351.7999999998</v>
      </c>
      <c r="H21" s="534">
        <v>28671447.460000005</v>
      </c>
    </row>
    <row r="22" spans="1:8">
      <c r="A22" s="531" t="s">
        <v>1003</v>
      </c>
      <c r="B22" s="536"/>
      <c r="C22" s="534">
        <v>25771006.280000001</v>
      </c>
      <c r="D22" s="534">
        <v>605764.38</v>
      </c>
      <c r="E22" s="534">
        <v>26376770.66</v>
      </c>
      <c r="F22" s="534">
        <v>2693004.64</v>
      </c>
      <c r="G22" s="534">
        <v>2693004.64</v>
      </c>
      <c r="H22" s="534">
        <v>23683766.02</v>
      </c>
    </row>
    <row r="23" spans="1:8">
      <c r="A23" s="531"/>
      <c r="B23" s="536"/>
      <c r="C23" s="534"/>
      <c r="D23" s="534"/>
      <c r="E23" s="534"/>
      <c r="F23" s="534"/>
      <c r="G23" s="534"/>
      <c r="H23" s="534"/>
    </row>
    <row r="24" spans="1:8">
      <c r="A24" s="531"/>
      <c r="B24" s="539"/>
      <c r="C24" s="535"/>
      <c r="D24" s="535"/>
      <c r="E24" s="535"/>
      <c r="F24" s="535"/>
      <c r="G24" s="535"/>
      <c r="H24" s="535"/>
    </row>
    <row r="25" spans="1:8">
      <c r="A25" s="540"/>
      <c r="B25" s="551" t="s">
        <v>487</v>
      </c>
      <c r="C25" s="537">
        <f t="shared" ref="C25:H25" si="0">SUM(C7:C24)</f>
        <v>962927823.27999997</v>
      </c>
      <c r="D25" s="537">
        <f t="shared" si="0"/>
        <v>9787586.3400000017</v>
      </c>
      <c r="E25" s="537">
        <f t="shared" si="0"/>
        <v>972715409.61999989</v>
      </c>
      <c r="F25" s="537">
        <f t="shared" si="0"/>
        <v>177718935.30000001</v>
      </c>
      <c r="G25" s="537">
        <f t="shared" si="0"/>
        <v>177384311.58000001</v>
      </c>
      <c r="H25" s="537">
        <f t="shared" si="0"/>
        <v>794996474.31999993</v>
      </c>
    </row>
    <row r="28" spans="1:8" ht="48" customHeight="1">
      <c r="A28" s="1181" t="s">
        <v>1239</v>
      </c>
      <c r="B28" s="1182"/>
      <c r="C28" s="1182"/>
      <c r="D28" s="1182"/>
      <c r="E28" s="1182"/>
      <c r="F28" s="1182"/>
      <c r="G28" s="1182"/>
      <c r="H28" s="1183"/>
    </row>
    <row r="30" spans="1:8">
      <c r="A30" s="1184" t="s">
        <v>2</v>
      </c>
      <c r="B30" s="1185"/>
      <c r="C30" s="1181" t="s">
        <v>480</v>
      </c>
      <c r="D30" s="1182"/>
      <c r="E30" s="1182"/>
      <c r="F30" s="1182"/>
      <c r="G30" s="1183"/>
      <c r="H30" s="1190" t="s">
        <v>481</v>
      </c>
    </row>
    <row r="31" spans="1:8" ht="22.5">
      <c r="A31" s="1186"/>
      <c r="B31" s="1187"/>
      <c r="C31" s="532" t="s">
        <v>482</v>
      </c>
      <c r="D31" s="532" t="s">
        <v>483</v>
      </c>
      <c r="E31" s="532" t="s">
        <v>465</v>
      </c>
      <c r="F31" s="532" t="s">
        <v>466</v>
      </c>
      <c r="G31" s="532" t="s">
        <v>484</v>
      </c>
      <c r="H31" s="1191"/>
    </row>
    <row r="32" spans="1:8">
      <c r="A32" s="1188"/>
      <c r="B32" s="1189"/>
      <c r="C32" s="533">
        <v>1</v>
      </c>
      <c r="D32" s="533">
        <v>2</v>
      </c>
      <c r="E32" s="533" t="s">
        <v>485</v>
      </c>
      <c r="F32" s="533">
        <v>4</v>
      </c>
      <c r="G32" s="533">
        <v>5</v>
      </c>
      <c r="H32" s="533" t="s">
        <v>987</v>
      </c>
    </row>
    <row r="33" spans="1:8">
      <c r="A33" s="542"/>
      <c r="B33" s="543"/>
      <c r="C33" s="547"/>
      <c r="D33" s="547"/>
      <c r="E33" s="547"/>
      <c r="F33" s="547"/>
      <c r="G33" s="547"/>
      <c r="H33" s="547"/>
    </row>
    <row r="34" spans="1:8">
      <c r="A34" s="531" t="s">
        <v>1004</v>
      </c>
      <c r="B34" s="530"/>
      <c r="C34" s="548">
        <v>0</v>
      </c>
      <c r="D34" s="548">
        <v>0</v>
      </c>
      <c r="E34" s="548">
        <v>0</v>
      </c>
      <c r="F34" s="548">
        <v>0</v>
      </c>
      <c r="G34" s="548">
        <v>0</v>
      </c>
      <c r="H34" s="548">
        <v>0</v>
      </c>
    </row>
    <row r="35" spans="1:8">
      <c r="A35" s="531" t="s">
        <v>1005</v>
      </c>
      <c r="B35" s="530"/>
      <c r="C35" s="548">
        <v>0</v>
      </c>
      <c r="D35" s="548">
        <v>0</v>
      </c>
      <c r="E35" s="548">
        <v>0</v>
      </c>
      <c r="F35" s="548">
        <v>0</v>
      </c>
      <c r="G35" s="548">
        <v>0</v>
      </c>
      <c r="H35" s="548">
        <v>0</v>
      </c>
    </row>
    <row r="36" spans="1:8">
      <c r="A36" s="531" t="s">
        <v>1006</v>
      </c>
      <c r="B36" s="530"/>
      <c r="C36" s="548">
        <v>0</v>
      </c>
      <c r="D36" s="548">
        <v>0</v>
      </c>
      <c r="E36" s="548">
        <v>0</v>
      </c>
      <c r="F36" s="548">
        <v>0</v>
      </c>
      <c r="G36" s="548">
        <v>0</v>
      </c>
      <c r="H36" s="548">
        <v>0</v>
      </c>
    </row>
    <row r="37" spans="1:8">
      <c r="A37" s="531" t="s">
        <v>1007</v>
      </c>
      <c r="B37" s="530"/>
      <c r="C37" s="548">
        <v>0</v>
      </c>
      <c r="D37" s="548">
        <v>0</v>
      </c>
      <c r="E37" s="548">
        <v>0</v>
      </c>
      <c r="F37" s="548">
        <v>0</v>
      </c>
      <c r="G37" s="548">
        <v>0</v>
      </c>
      <c r="H37" s="548">
        <v>0</v>
      </c>
    </row>
    <row r="38" spans="1:8">
      <c r="A38" s="531"/>
      <c r="B38" s="530"/>
      <c r="C38" s="549"/>
      <c r="D38" s="549"/>
      <c r="E38" s="549"/>
      <c r="F38" s="549"/>
      <c r="G38" s="549"/>
      <c r="H38" s="549"/>
    </row>
    <row r="39" spans="1:8">
      <c r="A39" s="540"/>
      <c r="B39" s="551" t="s">
        <v>487</v>
      </c>
      <c r="C39" s="537">
        <v>0</v>
      </c>
      <c r="D39" s="537">
        <v>0</v>
      </c>
      <c r="E39" s="537">
        <v>0</v>
      </c>
      <c r="F39" s="537">
        <v>0</v>
      </c>
      <c r="G39" s="537">
        <v>0</v>
      </c>
      <c r="H39" s="537">
        <v>0</v>
      </c>
    </row>
    <row r="42" spans="1:8" ht="44.25" customHeight="1">
      <c r="A42" s="1181" t="s">
        <v>1136</v>
      </c>
      <c r="B42" s="1182"/>
      <c r="C42" s="1182"/>
      <c r="D42" s="1182"/>
      <c r="E42" s="1182"/>
      <c r="F42" s="1182"/>
      <c r="G42" s="1182"/>
      <c r="H42" s="1183"/>
    </row>
    <row r="43" spans="1:8">
      <c r="A43" s="1184" t="s">
        <v>2</v>
      </c>
      <c r="B43" s="1185"/>
      <c r="C43" s="1181" t="s">
        <v>480</v>
      </c>
      <c r="D43" s="1182"/>
      <c r="E43" s="1182"/>
      <c r="F43" s="1182"/>
      <c r="G43" s="1183"/>
      <c r="H43" s="1190" t="s">
        <v>481</v>
      </c>
    </row>
    <row r="44" spans="1:8" ht="22.5">
      <c r="A44" s="1186"/>
      <c r="B44" s="1187"/>
      <c r="C44" s="532" t="s">
        <v>482</v>
      </c>
      <c r="D44" s="532" t="s">
        <v>483</v>
      </c>
      <c r="E44" s="532" t="s">
        <v>465</v>
      </c>
      <c r="F44" s="532" t="s">
        <v>466</v>
      </c>
      <c r="G44" s="532" t="s">
        <v>484</v>
      </c>
      <c r="H44" s="1191"/>
    </row>
    <row r="45" spans="1:8">
      <c r="A45" s="1188"/>
      <c r="B45" s="1189"/>
      <c r="C45" s="533">
        <v>1</v>
      </c>
      <c r="D45" s="533">
        <v>2</v>
      </c>
      <c r="E45" s="533" t="s">
        <v>485</v>
      </c>
      <c r="F45" s="533">
        <v>4</v>
      </c>
      <c r="G45" s="533">
        <v>5</v>
      </c>
      <c r="H45" s="533" t="s">
        <v>987</v>
      </c>
    </row>
    <row r="46" spans="1:8">
      <c r="A46" s="542"/>
      <c r="B46" s="543"/>
      <c r="C46" s="547"/>
      <c r="D46" s="547"/>
      <c r="E46" s="547"/>
      <c r="F46" s="547"/>
      <c r="G46" s="547"/>
      <c r="H46" s="547"/>
    </row>
    <row r="47" spans="1:8" ht="34.5" customHeight="1">
      <c r="A47" s="1177" t="s">
        <v>1008</v>
      </c>
      <c r="B47" s="1178"/>
      <c r="C47" s="548">
        <v>962927823.27999997</v>
      </c>
      <c r="D47" s="548">
        <v>9787586.3399999999</v>
      </c>
      <c r="E47" s="548">
        <v>972715409.62</v>
      </c>
      <c r="F47" s="548">
        <v>177718935.30000001</v>
      </c>
      <c r="G47" s="548">
        <v>177384311.58000001</v>
      </c>
      <c r="H47" s="548">
        <v>794996474.31999993</v>
      </c>
    </row>
    <row r="48" spans="1:8">
      <c r="A48" s="527"/>
      <c r="B48" s="545"/>
      <c r="C48" s="548"/>
      <c r="D48" s="548"/>
      <c r="E48" s="548"/>
      <c r="F48" s="548"/>
      <c r="G48" s="548"/>
      <c r="H48" s="548"/>
    </row>
    <row r="49" spans="1:14" ht="23.25" customHeight="1">
      <c r="A49" s="1177" t="s">
        <v>1009</v>
      </c>
      <c r="B49" s="1178"/>
      <c r="C49" s="548">
        <v>0</v>
      </c>
      <c r="D49" s="548">
        <v>0</v>
      </c>
      <c r="E49" s="548">
        <v>0</v>
      </c>
      <c r="F49" s="548">
        <v>0</v>
      </c>
      <c r="G49" s="548">
        <v>0</v>
      </c>
      <c r="H49" s="548">
        <v>0</v>
      </c>
    </row>
    <row r="50" spans="1:14">
      <c r="A50" s="635"/>
      <c r="B50" s="545"/>
      <c r="C50" s="548"/>
      <c r="D50" s="548"/>
      <c r="E50" s="548"/>
      <c r="F50" s="548"/>
      <c r="G50" s="548"/>
      <c r="H50" s="548"/>
    </row>
    <row r="51" spans="1:14" ht="27" customHeight="1">
      <c r="A51" s="1177" t="s">
        <v>1010</v>
      </c>
      <c r="B51" s="1178"/>
      <c r="C51" s="548">
        <v>0</v>
      </c>
      <c r="D51" s="548">
        <v>0</v>
      </c>
      <c r="E51" s="548">
        <v>0</v>
      </c>
      <c r="F51" s="548">
        <v>0</v>
      </c>
      <c r="G51" s="548">
        <v>0</v>
      </c>
      <c r="H51" s="548">
        <v>0</v>
      </c>
    </row>
    <row r="52" spans="1:14">
      <c r="A52" s="635"/>
      <c r="B52" s="545"/>
      <c r="C52" s="548"/>
      <c r="D52" s="548"/>
      <c r="E52" s="548"/>
      <c r="F52" s="548"/>
      <c r="G52" s="548"/>
      <c r="H52" s="548"/>
    </row>
    <row r="53" spans="1:14" ht="34.5" customHeight="1">
      <c r="A53" s="1179" t="s">
        <v>1011</v>
      </c>
      <c r="B53" s="1180"/>
      <c r="C53" s="548">
        <v>0</v>
      </c>
      <c r="D53" s="548">
        <v>0</v>
      </c>
      <c r="E53" s="548">
        <v>0</v>
      </c>
      <c r="F53" s="548">
        <v>0</v>
      </c>
      <c r="G53" s="548">
        <v>0</v>
      </c>
      <c r="H53" s="548">
        <v>0</v>
      </c>
    </row>
    <row r="54" spans="1:14">
      <c r="A54" s="635"/>
      <c r="B54" s="545"/>
      <c r="C54" s="548"/>
      <c r="D54" s="548"/>
      <c r="E54" s="548"/>
      <c r="F54" s="548"/>
      <c r="G54" s="548"/>
      <c r="H54" s="548"/>
    </row>
    <row r="55" spans="1:14" ht="45.75" customHeight="1">
      <c r="A55" s="1177" t="s">
        <v>1012</v>
      </c>
      <c r="B55" s="1178"/>
      <c r="C55" s="548">
        <v>0</v>
      </c>
      <c r="D55" s="548">
        <v>0</v>
      </c>
      <c r="E55" s="548">
        <v>0</v>
      </c>
      <c r="F55" s="548">
        <v>0</v>
      </c>
      <c r="G55" s="548">
        <v>0</v>
      </c>
      <c r="H55" s="548">
        <v>0</v>
      </c>
    </row>
    <row r="56" spans="1:14">
      <c r="A56" s="635"/>
      <c r="B56" s="545"/>
      <c r="C56" s="548"/>
      <c r="D56" s="548"/>
      <c r="E56" s="548"/>
      <c r="F56" s="548"/>
      <c r="G56" s="548"/>
      <c r="H56" s="548"/>
    </row>
    <row r="57" spans="1:14" ht="29.25" customHeight="1">
      <c r="A57" s="1177" t="s">
        <v>1013</v>
      </c>
      <c r="B57" s="1178"/>
      <c r="C57" s="548">
        <v>0</v>
      </c>
      <c r="D57" s="548">
        <v>0</v>
      </c>
      <c r="E57" s="548">
        <v>0</v>
      </c>
      <c r="F57" s="548">
        <v>0</v>
      </c>
      <c r="G57" s="548">
        <v>0</v>
      </c>
      <c r="H57" s="548">
        <v>0</v>
      </c>
    </row>
    <row r="58" spans="1:14">
      <c r="A58" s="635"/>
      <c r="B58" s="545"/>
      <c r="C58" s="548"/>
      <c r="D58" s="548"/>
      <c r="E58" s="548"/>
      <c r="F58" s="548"/>
      <c r="G58" s="548"/>
      <c r="H58" s="548"/>
    </row>
    <row r="59" spans="1:14" ht="23.25" customHeight="1">
      <c r="A59" s="1177" t="s">
        <v>1014</v>
      </c>
      <c r="B59" s="1178"/>
      <c r="C59" s="548">
        <v>0</v>
      </c>
      <c r="D59" s="548">
        <v>0</v>
      </c>
      <c r="E59" s="548">
        <v>0</v>
      </c>
      <c r="F59" s="548">
        <v>0</v>
      </c>
      <c r="G59" s="548">
        <v>0</v>
      </c>
      <c r="H59" s="548">
        <v>0</v>
      </c>
    </row>
    <row r="60" spans="1:14">
      <c r="A60" s="544"/>
      <c r="B60" s="546"/>
      <c r="C60" s="549"/>
      <c r="D60" s="549"/>
      <c r="E60" s="549"/>
      <c r="F60" s="549"/>
      <c r="G60" s="549"/>
      <c r="H60" s="549"/>
      <c r="L60" s="504"/>
      <c r="M60" s="504"/>
      <c r="N60" s="504"/>
    </row>
    <row r="61" spans="1:14">
      <c r="A61" s="551" t="s">
        <v>487</v>
      </c>
      <c r="B61" s="551"/>
      <c r="C61" s="537">
        <f t="shared" ref="C61:H61" si="1">SUM(C47:C60)</f>
        <v>962927823.27999997</v>
      </c>
      <c r="D61" s="537">
        <f t="shared" si="1"/>
        <v>9787586.3399999999</v>
      </c>
      <c r="E61" s="537">
        <f t="shared" si="1"/>
        <v>972715409.62</v>
      </c>
      <c r="F61" s="537">
        <f t="shared" si="1"/>
        <v>177718935.30000001</v>
      </c>
      <c r="G61" s="537">
        <f t="shared" si="1"/>
        <v>177384311.58000001</v>
      </c>
      <c r="H61" s="537">
        <f t="shared" si="1"/>
        <v>794996474.31999993</v>
      </c>
      <c r="I61" s="504"/>
      <c r="J61" s="504"/>
      <c r="N61" s="504"/>
    </row>
    <row r="63" spans="1:14">
      <c r="A63" s="529" t="s">
        <v>1015</v>
      </c>
      <c r="B63" s="528"/>
      <c r="C63" s="528"/>
      <c r="D63" s="528"/>
      <c r="E63" s="528"/>
      <c r="F63" s="528"/>
      <c r="G63" s="528"/>
      <c r="H63" s="528"/>
    </row>
    <row r="68" spans="1:8">
      <c r="A68" s="503" t="s">
        <v>1016</v>
      </c>
      <c r="B68" s="639"/>
      <c r="C68" s="556"/>
      <c r="D68" s="556"/>
      <c r="E68" s="552" t="s">
        <v>1017</v>
      </c>
      <c r="F68" s="639"/>
      <c r="G68" s="639"/>
      <c r="H68" s="639"/>
    </row>
    <row r="69" spans="1:8">
      <c r="A69" s="1175" t="s">
        <v>710</v>
      </c>
      <c r="B69" s="1175"/>
      <c r="C69" s="1175"/>
      <c r="D69" s="557"/>
      <c r="E69" s="1175" t="s">
        <v>50</v>
      </c>
      <c r="F69" s="1175"/>
      <c r="G69" s="1175"/>
      <c r="H69" s="1175"/>
    </row>
    <row r="70" spans="1:8">
      <c r="A70" s="1176" t="s">
        <v>51</v>
      </c>
      <c r="B70" s="1176"/>
      <c r="C70" s="1176"/>
      <c r="D70" s="557"/>
      <c r="E70" s="1176" t="s">
        <v>52</v>
      </c>
      <c r="F70" s="1176"/>
      <c r="G70" s="1176"/>
      <c r="H70" s="1176"/>
    </row>
  </sheetData>
  <mergeCells count="23">
    <mergeCell ref="A49:B49"/>
    <mergeCell ref="A1:H1"/>
    <mergeCell ref="A3:B5"/>
    <mergeCell ref="C3:G3"/>
    <mergeCell ref="H3:H4"/>
    <mergeCell ref="A28:H28"/>
    <mergeCell ref="A30:B32"/>
    <mergeCell ref="C30:G30"/>
    <mergeCell ref="H30:H31"/>
    <mergeCell ref="A42:H42"/>
    <mergeCell ref="A43:B45"/>
    <mergeCell ref="C43:G43"/>
    <mergeCell ref="H43:H44"/>
    <mergeCell ref="A47:B47"/>
    <mergeCell ref="E69:H69"/>
    <mergeCell ref="A70:C70"/>
    <mergeCell ref="E70:H70"/>
    <mergeCell ref="A51:B51"/>
    <mergeCell ref="A53:B53"/>
    <mergeCell ref="A55:B55"/>
    <mergeCell ref="A57:B57"/>
    <mergeCell ref="A59:B59"/>
    <mergeCell ref="A69:C69"/>
  </mergeCells>
  <printOptions horizontalCentered="1"/>
  <pageMargins left="0.70866141732283472" right="0.70866141732283472" top="0.74803149606299213" bottom="0.74803149606299213" header="0.31496062992125984" footer="0.31496062992125984"/>
  <pageSetup scale="54"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90"/>
  <sheetViews>
    <sheetView showGridLines="0" view="pageBreakPreview" topLeftCell="A65" zoomScaleNormal="85" zoomScaleSheetLayoutView="100" workbookViewId="0">
      <selection activeCell="E84" sqref="E84"/>
    </sheetView>
  </sheetViews>
  <sheetFormatPr baseColWidth="10" defaultRowHeight="12.75"/>
  <cols>
    <col min="1" max="1" width="2.42578125" style="556" customWidth="1"/>
    <col min="2" max="2" width="4.5703125" style="557" customWidth="1"/>
    <col min="3" max="3" width="57.28515625" style="557" customWidth="1"/>
    <col min="4" max="4" width="21.7109375" style="557" customWidth="1"/>
    <col min="5" max="5" width="17.42578125" style="557" bestFit="1" customWidth="1"/>
    <col min="6" max="6" width="17.7109375" style="557" customWidth="1"/>
    <col min="7" max="9" width="18" style="557" bestFit="1" customWidth="1"/>
    <col min="10" max="10" width="14.42578125" style="556" customWidth="1"/>
    <col min="11" max="11" width="17.42578125" style="557" bestFit="1" customWidth="1"/>
    <col min="12" max="16384" width="11.42578125" style="557"/>
  </cols>
  <sheetData>
    <row r="1" spans="2:9" ht="14.25" customHeight="1">
      <c r="B1" s="1131" t="s">
        <v>479</v>
      </c>
      <c r="C1" s="1131"/>
      <c r="D1" s="1131"/>
      <c r="E1" s="1131"/>
      <c r="F1" s="1131"/>
      <c r="G1" s="1131"/>
      <c r="H1" s="1131"/>
      <c r="I1" s="1131"/>
    </row>
    <row r="2" spans="2:9" ht="14.25" customHeight="1">
      <c r="B2" s="1131" t="s">
        <v>492</v>
      </c>
      <c r="C2" s="1131"/>
      <c r="D2" s="1131"/>
      <c r="E2" s="1131"/>
      <c r="F2" s="1131"/>
      <c r="G2" s="1131"/>
      <c r="H2" s="1131"/>
      <c r="I2" s="1131"/>
    </row>
    <row r="3" spans="2:9" ht="14.25" customHeight="1">
      <c r="B3" s="1131" t="s">
        <v>1137</v>
      </c>
      <c r="C3" s="1131"/>
      <c r="D3" s="1131"/>
      <c r="E3" s="1131"/>
      <c r="F3" s="1131"/>
      <c r="G3" s="1131"/>
      <c r="H3" s="1131"/>
      <c r="I3" s="1131"/>
    </row>
    <row r="4" spans="2:9" s="556" customFormat="1" ht="6.75" customHeight="1"/>
    <row r="5" spans="2:9" s="556" customFormat="1" ht="18" customHeight="1">
      <c r="C5" s="25" t="s">
        <v>0</v>
      </c>
      <c r="D5" s="162" t="s">
        <v>459</v>
      </c>
      <c r="E5" s="162"/>
      <c r="F5" s="162"/>
      <c r="G5" s="558"/>
      <c r="H5" s="558"/>
    </row>
    <row r="6" spans="2:9" s="556" customFormat="1" ht="6.75" customHeight="1"/>
    <row r="7" spans="2:9">
      <c r="B7" s="1195" t="s">
        <v>2</v>
      </c>
      <c r="C7" s="1195"/>
      <c r="D7" s="1196" t="s">
        <v>480</v>
      </c>
      <c r="E7" s="1196"/>
      <c r="F7" s="1196"/>
      <c r="G7" s="1196"/>
      <c r="H7" s="1196"/>
      <c r="I7" s="1196" t="s">
        <v>481</v>
      </c>
    </row>
    <row r="8" spans="2:9" ht="25.5">
      <c r="B8" s="1195"/>
      <c r="C8" s="1195"/>
      <c r="D8" s="636" t="s">
        <v>482</v>
      </c>
      <c r="E8" s="636" t="s">
        <v>483</v>
      </c>
      <c r="F8" s="636" t="s">
        <v>465</v>
      </c>
      <c r="G8" s="636" t="s">
        <v>466</v>
      </c>
      <c r="H8" s="636" t="s">
        <v>484</v>
      </c>
      <c r="I8" s="1196"/>
    </row>
    <row r="9" spans="2:9" ht="11.25" customHeight="1">
      <c r="B9" s="1195"/>
      <c r="C9" s="1195"/>
      <c r="D9" s="636">
        <v>1</v>
      </c>
      <c r="E9" s="636">
        <v>2</v>
      </c>
      <c r="F9" s="636" t="s">
        <v>485</v>
      </c>
      <c r="G9" s="636">
        <v>5</v>
      </c>
      <c r="H9" s="636">
        <v>7</v>
      </c>
      <c r="I9" s="636" t="s">
        <v>486</v>
      </c>
    </row>
    <row r="10" spans="2:9" ht="12.75" customHeight="1">
      <c r="B10" s="1192" t="s">
        <v>166</v>
      </c>
      <c r="C10" s="1193"/>
      <c r="D10" s="762">
        <v>758505013.09000003</v>
      </c>
      <c r="E10" s="762">
        <v>38271952.030000001</v>
      </c>
      <c r="F10" s="762">
        <v>796776965.12</v>
      </c>
      <c r="G10" s="762">
        <v>164443717.49000001</v>
      </c>
      <c r="H10" s="762">
        <v>164443717.49000001</v>
      </c>
      <c r="I10" s="762">
        <v>632333247.63</v>
      </c>
    </row>
    <row r="11" spans="2:9">
      <c r="B11" s="291">
        <v>1100</v>
      </c>
      <c r="C11" s="737" t="s">
        <v>493</v>
      </c>
      <c r="D11" s="534">
        <v>495522684</v>
      </c>
      <c r="E11" s="534">
        <v>24776134.25</v>
      </c>
      <c r="F11" s="534">
        <v>520298818.25</v>
      </c>
      <c r="G11" s="534">
        <v>121285030.06999999</v>
      </c>
      <c r="H11" s="534">
        <v>121285030.06999999</v>
      </c>
      <c r="I11" s="534">
        <v>399013788.18000001</v>
      </c>
    </row>
    <row r="12" spans="2:9">
      <c r="B12" s="291">
        <v>1200</v>
      </c>
      <c r="C12" s="737" t="s">
        <v>494</v>
      </c>
      <c r="D12" s="534">
        <v>180000</v>
      </c>
      <c r="E12" s="534">
        <v>2892095.32</v>
      </c>
      <c r="F12" s="534">
        <v>3072095.32</v>
      </c>
      <c r="G12" s="534">
        <v>1642405.91</v>
      </c>
      <c r="H12" s="534">
        <v>1642405.91</v>
      </c>
      <c r="I12" s="534">
        <v>1429689.41</v>
      </c>
    </row>
    <row r="13" spans="2:9">
      <c r="B13" s="291">
        <v>1300</v>
      </c>
      <c r="C13" s="737" t="s">
        <v>495</v>
      </c>
      <c r="D13" s="534">
        <v>64008057.259999998</v>
      </c>
      <c r="E13" s="534">
        <v>4614321.21</v>
      </c>
      <c r="F13" s="534">
        <v>68622378.469999999</v>
      </c>
      <c r="G13" s="534">
        <v>926285.6</v>
      </c>
      <c r="H13" s="534">
        <v>926285.6</v>
      </c>
      <c r="I13" s="534">
        <v>67696092.870000005</v>
      </c>
    </row>
    <row r="14" spans="2:9">
      <c r="B14" s="291">
        <v>1400</v>
      </c>
      <c r="C14" s="737" t="s">
        <v>496</v>
      </c>
      <c r="D14" s="534">
        <v>116728166.83</v>
      </c>
      <c r="E14" s="534">
        <v>3962985.32</v>
      </c>
      <c r="F14" s="534">
        <v>120691152.14999999</v>
      </c>
      <c r="G14" s="534">
        <v>25666684.550000001</v>
      </c>
      <c r="H14" s="534">
        <v>25666684.550000001</v>
      </c>
      <c r="I14" s="534">
        <v>95024467.599999994</v>
      </c>
    </row>
    <row r="15" spans="2:9">
      <c r="B15" s="291">
        <v>1500</v>
      </c>
      <c r="C15" s="737" t="s">
        <v>497</v>
      </c>
      <c r="D15" s="534">
        <v>81716105</v>
      </c>
      <c r="E15" s="534">
        <v>2026415.93</v>
      </c>
      <c r="F15" s="534">
        <v>83742520.930000007</v>
      </c>
      <c r="G15" s="534">
        <v>14760664.33</v>
      </c>
      <c r="H15" s="534">
        <v>14760664.33</v>
      </c>
      <c r="I15" s="534">
        <v>68981856.600000009</v>
      </c>
    </row>
    <row r="16" spans="2:9">
      <c r="B16" s="291">
        <v>1600</v>
      </c>
      <c r="C16" s="737" t="s">
        <v>498</v>
      </c>
      <c r="D16" s="534">
        <v>0</v>
      </c>
      <c r="E16" s="534">
        <v>0</v>
      </c>
      <c r="F16" s="534">
        <v>0</v>
      </c>
      <c r="G16" s="534">
        <v>0</v>
      </c>
      <c r="H16" s="534">
        <v>0</v>
      </c>
      <c r="I16" s="534">
        <v>0</v>
      </c>
    </row>
    <row r="17" spans="2:11">
      <c r="B17" s="291">
        <v>1700</v>
      </c>
      <c r="C17" s="737" t="s">
        <v>499</v>
      </c>
      <c r="D17" s="534">
        <v>350000</v>
      </c>
      <c r="E17" s="534">
        <v>0</v>
      </c>
      <c r="F17" s="534">
        <v>350000</v>
      </c>
      <c r="G17" s="534">
        <v>162647.03</v>
      </c>
      <c r="H17" s="534">
        <v>162647.03</v>
      </c>
      <c r="I17" s="534">
        <v>187352.97</v>
      </c>
    </row>
    <row r="18" spans="2:11" ht="12.75" customHeight="1">
      <c r="B18" s="1192" t="s">
        <v>6</v>
      </c>
      <c r="C18" s="1193"/>
      <c r="D18" s="534">
        <v>37091898.5</v>
      </c>
      <c r="E18" s="534">
        <v>19805505.469999999</v>
      </c>
      <c r="F18" s="534">
        <v>56897403.969999999</v>
      </c>
      <c r="G18" s="534">
        <v>1170792.0199999998</v>
      </c>
      <c r="H18" s="534">
        <v>1146337.72</v>
      </c>
      <c r="I18" s="534">
        <v>55726611.949999996</v>
      </c>
      <c r="J18" s="738"/>
      <c r="K18" s="739"/>
    </row>
    <row r="19" spans="2:11" ht="24">
      <c r="B19" s="291">
        <v>2100</v>
      </c>
      <c r="C19" s="737" t="s">
        <v>500</v>
      </c>
      <c r="D19" s="534">
        <v>19675820</v>
      </c>
      <c r="E19" s="534">
        <v>19179215.32</v>
      </c>
      <c r="F19" s="534">
        <v>38855035.32</v>
      </c>
      <c r="G19" s="534">
        <v>14923.53</v>
      </c>
      <c r="H19" s="534">
        <v>14087.53</v>
      </c>
      <c r="I19" s="534">
        <v>38840111.789999999</v>
      </c>
    </row>
    <row r="20" spans="2:11">
      <c r="B20" s="291">
        <v>2200</v>
      </c>
      <c r="C20" s="737" t="s">
        <v>501</v>
      </c>
      <c r="D20" s="534">
        <v>5858849</v>
      </c>
      <c r="E20" s="534">
        <v>-28531.9</v>
      </c>
      <c r="F20" s="534">
        <v>5830317.0999999996</v>
      </c>
      <c r="G20" s="534">
        <v>738845.44</v>
      </c>
      <c r="H20" s="534">
        <v>716359.14</v>
      </c>
      <c r="I20" s="534">
        <v>5091471.66</v>
      </c>
      <c r="J20" s="738"/>
      <c r="K20" s="739"/>
    </row>
    <row r="21" spans="2:11">
      <c r="B21" s="291">
        <v>2300</v>
      </c>
      <c r="C21" s="737" t="s">
        <v>502</v>
      </c>
      <c r="D21" s="534">
        <v>0</v>
      </c>
      <c r="E21" s="534">
        <v>0</v>
      </c>
      <c r="F21" s="534">
        <v>0</v>
      </c>
      <c r="G21" s="534">
        <v>0</v>
      </c>
      <c r="H21" s="534">
        <v>0</v>
      </c>
      <c r="I21" s="534">
        <v>0</v>
      </c>
    </row>
    <row r="22" spans="2:11">
      <c r="B22" s="291">
        <v>2400</v>
      </c>
      <c r="C22" s="737" t="s">
        <v>503</v>
      </c>
      <c r="D22" s="534">
        <v>559148</v>
      </c>
      <c r="E22" s="534">
        <v>-11530.28</v>
      </c>
      <c r="F22" s="534">
        <v>547617.72</v>
      </c>
      <c r="G22" s="534">
        <v>33949.94</v>
      </c>
      <c r="H22" s="534">
        <v>33017.94</v>
      </c>
      <c r="I22" s="534">
        <v>513667.77999999997</v>
      </c>
    </row>
    <row r="23" spans="2:11">
      <c r="B23" s="291">
        <v>2500</v>
      </c>
      <c r="C23" s="737" t="s">
        <v>504</v>
      </c>
      <c r="D23" s="534">
        <v>1732206</v>
      </c>
      <c r="E23" s="534">
        <v>0</v>
      </c>
      <c r="F23" s="534">
        <v>1732206</v>
      </c>
      <c r="G23" s="534">
        <v>830.81</v>
      </c>
      <c r="H23" s="534">
        <v>830.81</v>
      </c>
      <c r="I23" s="534">
        <v>1731375.19</v>
      </c>
    </row>
    <row r="24" spans="2:11">
      <c r="B24" s="291">
        <v>2600</v>
      </c>
      <c r="C24" s="737" t="s">
        <v>505</v>
      </c>
      <c r="D24" s="534">
        <v>4265561.5</v>
      </c>
      <c r="E24" s="534">
        <v>0</v>
      </c>
      <c r="F24" s="534">
        <v>4265561.5</v>
      </c>
      <c r="G24" s="534">
        <v>360002.42</v>
      </c>
      <c r="H24" s="534">
        <v>359802.42</v>
      </c>
      <c r="I24" s="534">
        <v>3905559.08</v>
      </c>
    </row>
    <row r="25" spans="2:11">
      <c r="B25" s="291">
        <v>2700</v>
      </c>
      <c r="C25" s="737" t="s">
        <v>506</v>
      </c>
      <c r="D25" s="534">
        <v>2891274</v>
      </c>
      <c r="E25" s="534">
        <v>-1000</v>
      </c>
      <c r="F25" s="534">
        <v>2890274</v>
      </c>
      <c r="G25" s="534">
        <v>0</v>
      </c>
      <c r="H25" s="534">
        <v>0</v>
      </c>
      <c r="I25" s="534">
        <v>2890274</v>
      </c>
    </row>
    <row r="26" spans="2:11">
      <c r="B26" s="291">
        <v>2800</v>
      </c>
      <c r="C26" s="737" t="s">
        <v>507</v>
      </c>
      <c r="D26" s="534">
        <v>0</v>
      </c>
      <c r="E26" s="534">
        <v>0</v>
      </c>
      <c r="F26" s="534">
        <v>0</v>
      </c>
      <c r="G26" s="534">
        <v>0</v>
      </c>
      <c r="H26" s="534">
        <v>0</v>
      </c>
      <c r="I26" s="534">
        <v>0</v>
      </c>
    </row>
    <row r="27" spans="2:11">
      <c r="B27" s="291">
        <v>2900</v>
      </c>
      <c r="C27" s="737" t="s">
        <v>508</v>
      </c>
      <c r="D27" s="534">
        <v>2109040</v>
      </c>
      <c r="E27" s="534">
        <v>667352.32999999996</v>
      </c>
      <c r="F27" s="534">
        <v>2776392.33</v>
      </c>
      <c r="G27" s="534">
        <v>22239.88</v>
      </c>
      <c r="H27" s="534">
        <v>22239.88</v>
      </c>
      <c r="I27" s="534">
        <v>2754152.45</v>
      </c>
    </row>
    <row r="28" spans="2:11" ht="12.75" customHeight="1">
      <c r="B28" s="1192" t="s">
        <v>8</v>
      </c>
      <c r="C28" s="1193"/>
      <c r="D28" s="534">
        <v>107249890.11</v>
      </c>
      <c r="E28" s="534">
        <v>-15464183.460000001</v>
      </c>
      <c r="F28" s="534">
        <v>91785706.650000006</v>
      </c>
      <c r="G28" s="534">
        <v>11509751.15</v>
      </c>
      <c r="H28" s="534">
        <v>11498781.719999999</v>
      </c>
      <c r="I28" s="534">
        <v>80275955.5</v>
      </c>
    </row>
    <row r="29" spans="2:11">
      <c r="B29" s="291">
        <v>3100</v>
      </c>
      <c r="C29" s="737" t="s">
        <v>509</v>
      </c>
      <c r="D29" s="534">
        <v>8452245.5999999996</v>
      </c>
      <c r="E29" s="534">
        <v>-363624.84</v>
      </c>
      <c r="F29" s="534">
        <v>8088620.7599999998</v>
      </c>
      <c r="G29" s="534">
        <v>1147073.73</v>
      </c>
      <c r="H29" s="534">
        <v>1143697.33</v>
      </c>
      <c r="I29" s="534">
        <v>6941547.0299999993</v>
      </c>
    </row>
    <row r="30" spans="2:11">
      <c r="B30" s="291">
        <v>3200</v>
      </c>
      <c r="C30" s="737" t="s">
        <v>510</v>
      </c>
      <c r="D30" s="534">
        <v>12261768</v>
      </c>
      <c r="E30" s="534">
        <v>377000</v>
      </c>
      <c r="F30" s="534">
        <v>12638768</v>
      </c>
      <c r="G30" s="534">
        <v>3364547.92</v>
      </c>
      <c r="H30" s="534">
        <v>3364547.92</v>
      </c>
      <c r="I30" s="534">
        <v>9274220.0800000001</v>
      </c>
    </row>
    <row r="31" spans="2:11">
      <c r="B31" s="291">
        <v>3300</v>
      </c>
      <c r="C31" s="737" t="s">
        <v>511</v>
      </c>
      <c r="D31" s="534">
        <v>44835960</v>
      </c>
      <c r="E31" s="534">
        <v>-19242570</v>
      </c>
      <c r="F31" s="534">
        <v>25593390</v>
      </c>
      <c r="G31" s="534">
        <v>546612.30000000005</v>
      </c>
      <c r="H31" s="534">
        <v>546612.30000000005</v>
      </c>
      <c r="I31" s="534">
        <v>25046777.699999999</v>
      </c>
    </row>
    <row r="32" spans="2:11" ht="12.75" customHeight="1">
      <c r="B32" s="291">
        <v>3400</v>
      </c>
      <c r="C32" s="737" t="s">
        <v>512</v>
      </c>
      <c r="D32" s="534">
        <v>3507640</v>
      </c>
      <c r="E32" s="534">
        <v>0</v>
      </c>
      <c r="F32" s="534">
        <v>3507640</v>
      </c>
      <c r="G32" s="534">
        <v>815327.64</v>
      </c>
      <c r="H32" s="534">
        <v>815327.64</v>
      </c>
      <c r="I32" s="534">
        <v>2692312.36</v>
      </c>
    </row>
    <row r="33" spans="2:9">
      <c r="B33" s="291">
        <v>3500</v>
      </c>
      <c r="C33" s="737" t="s">
        <v>513</v>
      </c>
      <c r="D33" s="534">
        <v>13764121.9</v>
      </c>
      <c r="E33" s="534">
        <v>951875.52</v>
      </c>
      <c r="F33" s="534">
        <v>14715997.42</v>
      </c>
      <c r="G33" s="534">
        <v>1246957.93</v>
      </c>
      <c r="H33" s="534">
        <v>1242947.92</v>
      </c>
      <c r="I33" s="534">
        <v>13469039.49</v>
      </c>
    </row>
    <row r="34" spans="2:9">
      <c r="B34" s="291">
        <v>3600</v>
      </c>
      <c r="C34" s="737" t="s">
        <v>514</v>
      </c>
      <c r="D34" s="534">
        <v>3606823</v>
      </c>
      <c r="E34" s="534">
        <v>0</v>
      </c>
      <c r="F34" s="534">
        <v>3606823</v>
      </c>
      <c r="G34" s="534">
        <v>0</v>
      </c>
      <c r="H34" s="534">
        <v>0</v>
      </c>
      <c r="I34" s="534">
        <v>3606823</v>
      </c>
    </row>
    <row r="35" spans="2:9">
      <c r="B35" s="291">
        <v>3700</v>
      </c>
      <c r="C35" s="737" t="s">
        <v>515</v>
      </c>
      <c r="D35" s="534">
        <v>1770400</v>
      </c>
      <c r="E35" s="534">
        <v>0</v>
      </c>
      <c r="F35" s="534">
        <v>1770400</v>
      </c>
      <c r="G35" s="534">
        <v>50617.78</v>
      </c>
      <c r="H35" s="534">
        <v>47437.760000000002</v>
      </c>
      <c r="I35" s="534">
        <v>1719782.22</v>
      </c>
    </row>
    <row r="36" spans="2:9">
      <c r="B36" s="291">
        <v>3800</v>
      </c>
      <c r="C36" s="737" t="s">
        <v>516</v>
      </c>
      <c r="D36" s="534">
        <v>2135590</v>
      </c>
      <c r="E36" s="534">
        <v>130000</v>
      </c>
      <c r="F36" s="534">
        <v>2265590</v>
      </c>
      <c r="G36" s="534">
        <v>8564.7800000000007</v>
      </c>
      <c r="H36" s="534">
        <v>8564.7800000000007</v>
      </c>
      <c r="I36" s="534">
        <v>2257025.2200000002</v>
      </c>
    </row>
    <row r="37" spans="2:9">
      <c r="B37" s="291">
        <v>3900</v>
      </c>
      <c r="C37" s="737" t="s">
        <v>517</v>
      </c>
      <c r="D37" s="534">
        <v>16915341.609999999</v>
      </c>
      <c r="E37" s="534">
        <v>2683135.86</v>
      </c>
      <c r="F37" s="534">
        <v>19598477.469999999</v>
      </c>
      <c r="G37" s="534">
        <v>4330049.07</v>
      </c>
      <c r="H37" s="534">
        <v>4329646.07</v>
      </c>
      <c r="I37" s="534">
        <v>15268428.399999999</v>
      </c>
    </row>
    <row r="38" spans="2:9">
      <c r="B38" s="1192" t="s">
        <v>474</v>
      </c>
      <c r="C38" s="1193"/>
      <c r="D38" s="534">
        <v>6240645</v>
      </c>
      <c r="E38" s="534">
        <v>0</v>
      </c>
      <c r="F38" s="534">
        <v>6240645</v>
      </c>
      <c r="G38" s="534">
        <v>29120</v>
      </c>
      <c r="H38" s="534">
        <v>29120</v>
      </c>
      <c r="I38" s="534">
        <v>6211525</v>
      </c>
    </row>
    <row r="39" spans="2:9">
      <c r="B39" s="291">
        <v>4100</v>
      </c>
      <c r="C39" s="737" t="s">
        <v>12</v>
      </c>
      <c r="D39" s="534">
        <v>0</v>
      </c>
      <c r="E39" s="534">
        <v>0</v>
      </c>
      <c r="F39" s="534">
        <v>0</v>
      </c>
      <c r="G39" s="534">
        <v>0</v>
      </c>
      <c r="H39" s="534">
        <v>0</v>
      </c>
      <c r="I39" s="534">
        <v>0</v>
      </c>
    </row>
    <row r="40" spans="2:9">
      <c r="B40" s="291">
        <v>4200</v>
      </c>
      <c r="C40" s="737" t="s">
        <v>14</v>
      </c>
      <c r="D40" s="534">
        <v>0</v>
      </c>
      <c r="E40" s="534">
        <v>0</v>
      </c>
      <c r="F40" s="534">
        <v>0</v>
      </c>
      <c r="G40" s="534">
        <v>0</v>
      </c>
      <c r="H40" s="534">
        <v>0</v>
      </c>
      <c r="I40" s="534">
        <v>0</v>
      </c>
    </row>
    <row r="41" spans="2:9">
      <c r="B41" s="291">
        <v>4300</v>
      </c>
      <c r="C41" s="737" t="s">
        <v>16</v>
      </c>
      <c r="D41" s="534">
        <v>0</v>
      </c>
      <c r="E41" s="534">
        <v>0</v>
      </c>
      <c r="F41" s="534">
        <v>0</v>
      </c>
      <c r="G41" s="534">
        <v>0</v>
      </c>
      <c r="H41" s="534">
        <v>0</v>
      </c>
      <c r="I41" s="534">
        <v>0</v>
      </c>
    </row>
    <row r="42" spans="2:9">
      <c r="B42" s="291">
        <v>4400</v>
      </c>
      <c r="C42" s="737" t="s">
        <v>17</v>
      </c>
      <c r="D42" s="534">
        <v>6240645</v>
      </c>
      <c r="E42" s="534">
        <v>0</v>
      </c>
      <c r="F42" s="534">
        <v>6240645</v>
      </c>
      <c r="G42" s="534">
        <v>29120</v>
      </c>
      <c r="H42" s="534">
        <v>29120</v>
      </c>
      <c r="I42" s="534">
        <v>6211525</v>
      </c>
    </row>
    <row r="43" spans="2:9">
      <c r="B43" s="291">
        <v>4500</v>
      </c>
      <c r="C43" s="737" t="s">
        <v>19</v>
      </c>
      <c r="D43" s="534">
        <v>0</v>
      </c>
      <c r="E43" s="534">
        <v>0</v>
      </c>
      <c r="F43" s="534">
        <v>0</v>
      </c>
      <c r="G43" s="534">
        <v>0</v>
      </c>
      <c r="H43" s="534">
        <v>0</v>
      </c>
      <c r="I43" s="534">
        <v>0</v>
      </c>
    </row>
    <row r="44" spans="2:9">
      <c r="B44" s="291">
        <v>4600</v>
      </c>
      <c r="C44" s="737" t="s">
        <v>518</v>
      </c>
      <c r="D44" s="534">
        <v>0</v>
      </c>
      <c r="E44" s="534">
        <v>0</v>
      </c>
      <c r="F44" s="534">
        <v>0</v>
      </c>
      <c r="G44" s="534">
        <v>0</v>
      </c>
      <c r="H44" s="534">
        <v>0</v>
      </c>
      <c r="I44" s="534">
        <v>0</v>
      </c>
    </row>
    <row r="45" spans="2:9">
      <c r="B45" s="291">
        <v>4700</v>
      </c>
      <c r="C45" s="737" t="s">
        <v>22</v>
      </c>
      <c r="D45" s="534">
        <v>0</v>
      </c>
      <c r="E45" s="534">
        <v>0</v>
      </c>
      <c r="F45" s="534">
        <v>0</v>
      </c>
      <c r="G45" s="534">
        <v>0</v>
      </c>
      <c r="H45" s="534">
        <v>0</v>
      </c>
      <c r="I45" s="534">
        <v>0</v>
      </c>
    </row>
    <row r="46" spans="2:9">
      <c r="B46" s="291">
        <v>4800</v>
      </c>
      <c r="C46" s="737" t="s">
        <v>23</v>
      </c>
      <c r="D46" s="534">
        <v>0</v>
      </c>
      <c r="E46" s="534">
        <v>0</v>
      </c>
      <c r="F46" s="534">
        <v>0</v>
      </c>
      <c r="G46" s="534">
        <v>0</v>
      </c>
      <c r="H46" s="534">
        <v>0</v>
      </c>
      <c r="I46" s="534">
        <v>0</v>
      </c>
    </row>
    <row r="47" spans="2:9">
      <c r="B47" s="291">
        <v>4900</v>
      </c>
      <c r="C47" s="737" t="s">
        <v>25</v>
      </c>
      <c r="D47" s="534">
        <v>0</v>
      </c>
      <c r="E47" s="534">
        <v>0</v>
      </c>
      <c r="F47" s="534">
        <v>0</v>
      </c>
      <c r="G47" s="534">
        <v>0</v>
      </c>
      <c r="H47" s="534">
        <v>0</v>
      </c>
      <c r="I47" s="534">
        <v>0</v>
      </c>
    </row>
    <row r="48" spans="2:9">
      <c r="B48" s="1192" t="s">
        <v>519</v>
      </c>
      <c r="C48" s="1193"/>
      <c r="D48" s="534">
        <v>9829667</v>
      </c>
      <c r="E48" s="534">
        <v>215994.87</v>
      </c>
      <c r="F48" s="534">
        <v>10045661.869999999</v>
      </c>
      <c r="G48" s="534">
        <v>123303.79</v>
      </c>
      <c r="H48" s="534">
        <v>123303.79</v>
      </c>
      <c r="I48" s="534">
        <v>9922358.0800000001</v>
      </c>
    </row>
    <row r="49" spans="2:9">
      <c r="B49" s="291">
        <v>5100</v>
      </c>
      <c r="C49" s="737" t="s">
        <v>520</v>
      </c>
      <c r="D49" s="534">
        <v>5665909</v>
      </c>
      <c r="E49" s="534">
        <v>214495.87</v>
      </c>
      <c r="F49" s="534">
        <v>5880404.8700000001</v>
      </c>
      <c r="G49" s="534">
        <v>121804.79</v>
      </c>
      <c r="H49" s="534">
        <v>121804.79</v>
      </c>
      <c r="I49" s="534">
        <v>5758600.0800000001</v>
      </c>
    </row>
    <row r="50" spans="2:9">
      <c r="B50" s="291">
        <v>5200</v>
      </c>
      <c r="C50" s="737" t="s">
        <v>521</v>
      </c>
      <c r="D50" s="534">
        <v>3159481</v>
      </c>
      <c r="E50" s="534">
        <v>1499</v>
      </c>
      <c r="F50" s="534">
        <v>3160980</v>
      </c>
      <c r="G50" s="534">
        <v>1499</v>
      </c>
      <c r="H50" s="534">
        <v>1499</v>
      </c>
      <c r="I50" s="534">
        <v>3159481</v>
      </c>
    </row>
    <row r="51" spans="2:9">
      <c r="B51" s="291">
        <v>5300</v>
      </c>
      <c r="C51" s="737" t="s">
        <v>522</v>
      </c>
      <c r="D51" s="534">
        <v>85000</v>
      </c>
      <c r="E51" s="534">
        <v>0</v>
      </c>
      <c r="F51" s="534">
        <v>85000</v>
      </c>
      <c r="G51" s="534">
        <v>0</v>
      </c>
      <c r="H51" s="534">
        <v>0</v>
      </c>
      <c r="I51" s="534">
        <v>85000</v>
      </c>
    </row>
    <row r="52" spans="2:9">
      <c r="B52" s="291">
        <v>5400</v>
      </c>
      <c r="C52" s="737" t="s">
        <v>523</v>
      </c>
      <c r="D52" s="534">
        <v>0</v>
      </c>
      <c r="E52" s="534">
        <v>0</v>
      </c>
      <c r="F52" s="534">
        <v>0</v>
      </c>
      <c r="G52" s="534">
        <v>0</v>
      </c>
      <c r="H52" s="534">
        <v>0</v>
      </c>
      <c r="I52" s="534">
        <v>0</v>
      </c>
    </row>
    <row r="53" spans="2:9">
      <c r="B53" s="291">
        <v>5500</v>
      </c>
      <c r="C53" s="737" t="s">
        <v>524</v>
      </c>
      <c r="D53" s="534">
        <v>0</v>
      </c>
      <c r="E53" s="534">
        <v>0</v>
      </c>
      <c r="F53" s="534">
        <v>0</v>
      </c>
      <c r="G53" s="534">
        <v>0</v>
      </c>
      <c r="H53" s="534">
        <v>0</v>
      </c>
      <c r="I53" s="534">
        <v>0</v>
      </c>
    </row>
    <row r="54" spans="2:9">
      <c r="B54" s="291">
        <v>5600</v>
      </c>
      <c r="C54" s="737" t="s">
        <v>525</v>
      </c>
      <c r="D54" s="534">
        <v>919277</v>
      </c>
      <c r="E54" s="534">
        <v>0</v>
      </c>
      <c r="F54" s="534">
        <v>919277</v>
      </c>
      <c r="G54" s="534">
        <v>0</v>
      </c>
      <c r="H54" s="534">
        <v>0</v>
      </c>
      <c r="I54" s="534">
        <v>919277</v>
      </c>
    </row>
    <row r="55" spans="2:9">
      <c r="B55" s="291">
        <v>5700</v>
      </c>
      <c r="C55" s="737" t="s">
        <v>526</v>
      </c>
      <c r="D55" s="534">
        <v>0</v>
      </c>
      <c r="E55" s="534">
        <v>0</v>
      </c>
      <c r="F55" s="534">
        <v>0</v>
      </c>
      <c r="G55" s="534">
        <v>0</v>
      </c>
      <c r="H55" s="534">
        <v>0</v>
      </c>
      <c r="I55" s="534">
        <v>0</v>
      </c>
    </row>
    <row r="56" spans="2:9">
      <c r="B56" s="291">
        <v>5800</v>
      </c>
      <c r="C56" s="737" t="s">
        <v>527</v>
      </c>
      <c r="D56" s="534">
        <v>0</v>
      </c>
      <c r="E56" s="534">
        <v>0</v>
      </c>
      <c r="F56" s="534">
        <v>0</v>
      </c>
      <c r="G56" s="534">
        <v>0</v>
      </c>
      <c r="H56" s="534">
        <v>0</v>
      </c>
      <c r="I56" s="534">
        <v>0</v>
      </c>
    </row>
    <row r="57" spans="2:9">
      <c r="B57" s="291">
        <v>5900</v>
      </c>
      <c r="C57" s="737" t="s">
        <v>86</v>
      </c>
      <c r="D57" s="534">
        <v>0</v>
      </c>
      <c r="E57" s="534">
        <v>0</v>
      </c>
      <c r="F57" s="534">
        <v>0</v>
      </c>
      <c r="G57" s="534">
        <v>0</v>
      </c>
      <c r="H57" s="534">
        <v>0</v>
      </c>
      <c r="I57" s="534">
        <v>0</v>
      </c>
    </row>
    <row r="58" spans="2:9">
      <c r="B58" s="1192" t="s">
        <v>47</v>
      </c>
      <c r="C58" s="1193"/>
      <c r="D58" s="534">
        <v>0</v>
      </c>
      <c r="E58" s="534">
        <v>4118107.64</v>
      </c>
      <c r="F58" s="534">
        <v>4118107.64</v>
      </c>
      <c r="G58" s="534">
        <v>442250.85</v>
      </c>
      <c r="H58" s="534">
        <v>143050.85999999999</v>
      </c>
      <c r="I58" s="534">
        <v>3675856.79</v>
      </c>
    </row>
    <row r="59" spans="2:9">
      <c r="B59" s="291">
        <v>6100</v>
      </c>
      <c r="C59" s="737" t="s">
        <v>528</v>
      </c>
      <c r="D59" s="534">
        <v>0</v>
      </c>
      <c r="E59" s="534">
        <v>0</v>
      </c>
      <c r="F59" s="534">
        <v>0</v>
      </c>
      <c r="G59" s="534">
        <v>0</v>
      </c>
      <c r="H59" s="534">
        <v>0</v>
      </c>
      <c r="I59" s="534">
        <v>0</v>
      </c>
    </row>
    <row r="60" spans="2:9">
      <c r="B60" s="291">
        <v>6200</v>
      </c>
      <c r="C60" s="737" t="s">
        <v>529</v>
      </c>
      <c r="D60" s="534">
        <v>0</v>
      </c>
      <c r="E60" s="534">
        <v>4118107.64</v>
      </c>
      <c r="F60" s="534">
        <v>4118107.64</v>
      </c>
      <c r="G60" s="534">
        <v>442250.85</v>
      </c>
      <c r="H60" s="534">
        <v>143050.85999999999</v>
      </c>
      <c r="I60" s="534">
        <v>3675856.79</v>
      </c>
    </row>
    <row r="61" spans="2:9">
      <c r="B61" s="291">
        <v>6300</v>
      </c>
      <c r="C61" s="737" t="s">
        <v>530</v>
      </c>
      <c r="D61" s="534">
        <v>0</v>
      </c>
      <c r="E61" s="534">
        <v>0</v>
      </c>
      <c r="F61" s="534">
        <v>0</v>
      </c>
      <c r="G61" s="534">
        <v>0</v>
      </c>
      <c r="H61" s="534">
        <v>0</v>
      </c>
      <c r="I61" s="534">
        <v>0</v>
      </c>
    </row>
    <row r="62" spans="2:9">
      <c r="B62" s="1192" t="s">
        <v>531</v>
      </c>
      <c r="C62" s="1193"/>
      <c r="D62" s="534">
        <v>44010709.579999998</v>
      </c>
      <c r="E62" s="534">
        <v>-37159790.210000001</v>
      </c>
      <c r="F62" s="534">
        <v>6850919.3699999973</v>
      </c>
      <c r="G62" s="534">
        <v>0</v>
      </c>
      <c r="H62" s="534">
        <v>0</v>
      </c>
      <c r="I62" s="534">
        <v>6850919.3699999973</v>
      </c>
    </row>
    <row r="63" spans="2:9">
      <c r="B63" s="291">
        <v>7100</v>
      </c>
      <c r="C63" s="737" t="s">
        <v>532</v>
      </c>
      <c r="D63" s="534">
        <v>0</v>
      </c>
      <c r="E63" s="534">
        <v>0</v>
      </c>
      <c r="F63" s="534">
        <v>0</v>
      </c>
      <c r="G63" s="534">
        <v>0</v>
      </c>
      <c r="H63" s="534">
        <v>0</v>
      </c>
      <c r="I63" s="534">
        <v>0</v>
      </c>
    </row>
    <row r="64" spans="2:9">
      <c r="B64" s="291">
        <v>7200</v>
      </c>
      <c r="C64" s="737" t="s">
        <v>533</v>
      </c>
      <c r="D64" s="534">
        <v>0</v>
      </c>
      <c r="E64" s="534">
        <v>0</v>
      </c>
      <c r="F64" s="534">
        <v>0</v>
      </c>
      <c r="G64" s="534">
        <v>0</v>
      </c>
      <c r="H64" s="534">
        <v>0</v>
      </c>
      <c r="I64" s="534">
        <v>0</v>
      </c>
    </row>
    <row r="65" spans="2:9">
      <c r="B65" s="291">
        <v>7300</v>
      </c>
      <c r="C65" s="737" t="s">
        <v>534</v>
      </c>
      <c r="D65" s="534">
        <v>0</v>
      </c>
      <c r="E65" s="534">
        <v>0</v>
      </c>
      <c r="F65" s="534">
        <v>0</v>
      </c>
      <c r="G65" s="534">
        <v>0</v>
      </c>
      <c r="H65" s="534">
        <v>0</v>
      </c>
      <c r="I65" s="534">
        <v>0</v>
      </c>
    </row>
    <row r="66" spans="2:9">
      <c r="B66" s="291">
        <v>7400</v>
      </c>
      <c r="C66" s="737" t="s">
        <v>535</v>
      </c>
      <c r="D66" s="534">
        <v>0</v>
      </c>
      <c r="E66" s="534">
        <v>0</v>
      </c>
      <c r="F66" s="534">
        <v>0</v>
      </c>
      <c r="G66" s="534">
        <v>0</v>
      </c>
      <c r="H66" s="534">
        <v>0</v>
      </c>
      <c r="I66" s="534">
        <v>0</v>
      </c>
    </row>
    <row r="67" spans="2:9">
      <c r="B67" s="291">
        <v>7500</v>
      </c>
      <c r="C67" s="737" t="s">
        <v>536</v>
      </c>
      <c r="D67" s="534">
        <v>0</v>
      </c>
      <c r="E67" s="534">
        <v>0</v>
      </c>
      <c r="F67" s="534">
        <v>0</v>
      </c>
      <c r="G67" s="534">
        <v>0</v>
      </c>
      <c r="H67" s="534">
        <v>0</v>
      </c>
      <c r="I67" s="534">
        <v>0</v>
      </c>
    </row>
    <row r="68" spans="2:9">
      <c r="B68" s="291">
        <v>7600</v>
      </c>
      <c r="C68" s="737" t="s">
        <v>537</v>
      </c>
      <c r="D68" s="534">
        <v>0</v>
      </c>
      <c r="E68" s="534">
        <v>0</v>
      </c>
      <c r="F68" s="534">
        <v>0</v>
      </c>
      <c r="G68" s="534">
        <v>0</v>
      </c>
      <c r="H68" s="534">
        <v>0</v>
      </c>
      <c r="I68" s="534">
        <v>0</v>
      </c>
    </row>
    <row r="69" spans="2:9">
      <c r="B69" s="291">
        <v>7900</v>
      </c>
      <c r="C69" s="737" t="s">
        <v>538</v>
      </c>
      <c r="D69" s="534">
        <v>44010709.579999998</v>
      </c>
      <c r="E69" s="534">
        <v>-37159790.210000001</v>
      </c>
      <c r="F69" s="534">
        <v>6850919.3699999973</v>
      </c>
      <c r="G69" s="534">
        <v>0</v>
      </c>
      <c r="H69" s="534">
        <v>0</v>
      </c>
      <c r="I69" s="534">
        <v>6850919.3699999973</v>
      </c>
    </row>
    <row r="70" spans="2:9">
      <c r="B70" s="1192" t="s">
        <v>20</v>
      </c>
      <c r="C70" s="1193"/>
      <c r="D70" s="534">
        <v>0</v>
      </c>
      <c r="E70" s="534">
        <v>0</v>
      </c>
      <c r="F70" s="534">
        <v>0</v>
      </c>
      <c r="G70" s="534">
        <v>0</v>
      </c>
      <c r="H70" s="534">
        <v>0</v>
      </c>
      <c r="I70" s="534">
        <v>0</v>
      </c>
    </row>
    <row r="71" spans="2:9">
      <c r="B71" s="291">
        <v>8100</v>
      </c>
      <c r="C71" s="737" t="s">
        <v>28</v>
      </c>
      <c r="D71" s="534">
        <v>0</v>
      </c>
      <c r="E71" s="534">
        <v>0</v>
      </c>
      <c r="F71" s="534">
        <v>0</v>
      </c>
      <c r="G71" s="534">
        <v>0</v>
      </c>
      <c r="H71" s="534">
        <v>0</v>
      </c>
      <c r="I71" s="534">
        <v>0</v>
      </c>
    </row>
    <row r="72" spans="2:9" ht="12.75" customHeight="1">
      <c r="B72" s="291">
        <v>8300</v>
      </c>
      <c r="C72" s="737" t="s">
        <v>30</v>
      </c>
      <c r="D72" s="534">
        <v>0</v>
      </c>
      <c r="E72" s="534">
        <v>0</v>
      </c>
      <c r="F72" s="534">
        <v>0</v>
      </c>
      <c r="G72" s="534">
        <v>0</v>
      </c>
      <c r="H72" s="534">
        <v>0</v>
      </c>
      <c r="I72" s="534">
        <v>0</v>
      </c>
    </row>
    <row r="73" spans="2:9">
      <c r="B73" s="291">
        <v>8500</v>
      </c>
      <c r="C73" s="737" t="s">
        <v>32</v>
      </c>
      <c r="D73" s="534">
        <v>0</v>
      </c>
      <c r="E73" s="534">
        <v>0</v>
      </c>
      <c r="F73" s="534">
        <v>0</v>
      </c>
      <c r="G73" s="534">
        <v>0</v>
      </c>
      <c r="H73" s="534">
        <v>0</v>
      </c>
      <c r="I73" s="534">
        <v>0</v>
      </c>
    </row>
    <row r="74" spans="2:9" ht="12.75" customHeight="1">
      <c r="B74" s="1192" t="s">
        <v>539</v>
      </c>
      <c r="C74" s="1193"/>
      <c r="D74" s="534">
        <v>0</v>
      </c>
      <c r="E74" s="534">
        <v>0</v>
      </c>
      <c r="F74" s="534">
        <v>0</v>
      </c>
      <c r="G74" s="534">
        <v>0</v>
      </c>
      <c r="H74" s="534">
        <v>0</v>
      </c>
      <c r="I74" s="534">
        <v>0</v>
      </c>
    </row>
    <row r="75" spans="2:9">
      <c r="B75" s="291">
        <v>9100</v>
      </c>
      <c r="C75" s="737" t="s">
        <v>540</v>
      </c>
      <c r="D75" s="534">
        <v>0</v>
      </c>
      <c r="E75" s="534">
        <v>0</v>
      </c>
      <c r="F75" s="534">
        <v>0</v>
      </c>
      <c r="G75" s="534">
        <v>0</v>
      </c>
      <c r="H75" s="534">
        <v>0</v>
      </c>
      <c r="I75" s="534">
        <v>0</v>
      </c>
    </row>
    <row r="76" spans="2:9">
      <c r="B76" s="291">
        <v>9200</v>
      </c>
      <c r="C76" s="737" t="s">
        <v>35</v>
      </c>
      <c r="D76" s="534">
        <v>0</v>
      </c>
      <c r="E76" s="534">
        <v>0</v>
      </c>
      <c r="F76" s="534">
        <v>0</v>
      </c>
      <c r="G76" s="534">
        <v>0</v>
      </c>
      <c r="H76" s="534">
        <v>0</v>
      </c>
      <c r="I76" s="534">
        <v>0</v>
      </c>
    </row>
    <row r="77" spans="2:9">
      <c r="B77" s="291">
        <v>9300</v>
      </c>
      <c r="C77" s="737" t="s">
        <v>36</v>
      </c>
      <c r="D77" s="534">
        <v>0</v>
      </c>
      <c r="E77" s="534">
        <v>0</v>
      </c>
      <c r="F77" s="534">
        <v>0</v>
      </c>
      <c r="G77" s="534">
        <v>0</v>
      </c>
      <c r="H77" s="534">
        <v>0</v>
      </c>
      <c r="I77" s="534">
        <v>0</v>
      </c>
    </row>
    <row r="78" spans="2:9">
      <c r="B78" s="291">
        <v>9400</v>
      </c>
      <c r="C78" s="737" t="s">
        <v>37</v>
      </c>
      <c r="D78" s="534">
        <v>0</v>
      </c>
      <c r="E78" s="534">
        <v>0</v>
      </c>
      <c r="F78" s="534">
        <v>0</v>
      </c>
      <c r="G78" s="534">
        <v>0</v>
      </c>
      <c r="H78" s="534">
        <v>0</v>
      </c>
      <c r="I78" s="534">
        <v>0</v>
      </c>
    </row>
    <row r="79" spans="2:9">
      <c r="B79" s="291">
        <v>9500</v>
      </c>
      <c r="C79" s="737" t="s">
        <v>38</v>
      </c>
      <c r="D79" s="534">
        <v>0</v>
      </c>
      <c r="E79" s="534">
        <v>0</v>
      </c>
      <c r="F79" s="534">
        <v>0</v>
      </c>
      <c r="G79" s="534">
        <v>0</v>
      </c>
      <c r="H79" s="534">
        <v>0</v>
      </c>
      <c r="I79" s="534">
        <v>0</v>
      </c>
    </row>
    <row r="80" spans="2:9">
      <c r="B80" s="291">
        <v>9600</v>
      </c>
      <c r="C80" s="737" t="s">
        <v>39</v>
      </c>
      <c r="D80" s="534">
        <v>0</v>
      </c>
      <c r="E80" s="534">
        <v>0</v>
      </c>
      <c r="F80" s="534">
        <v>0</v>
      </c>
      <c r="G80" s="534">
        <v>0</v>
      </c>
      <c r="H80" s="534">
        <v>0</v>
      </c>
      <c r="I80" s="534">
        <v>0</v>
      </c>
    </row>
    <row r="81" spans="1:10">
      <c r="B81" s="291">
        <v>9900</v>
      </c>
      <c r="C81" s="737" t="s">
        <v>541</v>
      </c>
      <c r="D81" s="535">
        <v>0</v>
      </c>
      <c r="E81" s="535">
        <v>0</v>
      </c>
      <c r="F81" s="535">
        <v>0</v>
      </c>
      <c r="G81" s="535">
        <v>0</v>
      </c>
      <c r="H81" s="535">
        <v>0</v>
      </c>
      <c r="I81" s="535">
        <v>0</v>
      </c>
    </row>
    <row r="82" spans="1:10" s="743" customFormat="1">
      <c r="A82" s="654"/>
      <c r="B82" s="740"/>
      <c r="C82" s="741" t="s">
        <v>487</v>
      </c>
      <c r="D82" s="742">
        <f t="shared" ref="D82:I82" si="0">+D10+D18+D28+D38+D48+D58+D62+D70+D74</f>
        <v>962927823.28000009</v>
      </c>
      <c r="E82" s="742">
        <f t="shared" si="0"/>
        <v>9787586.3399999961</v>
      </c>
      <c r="F82" s="742">
        <f t="shared" si="0"/>
        <v>972715409.62</v>
      </c>
      <c r="G82" s="742">
        <f t="shared" si="0"/>
        <v>177718935.30000001</v>
      </c>
      <c r="H82" s="742">
        <f t="shared" si="0"/>
        <v>177384311.58000001</v>
      </c>
      <c r="I82" s="742">
        <f t="shared" si="0"/>
        <v>794996474.32000005</v>
      </c>
      <c r="J82" s="654"/>
    </row>
    <row r="83" spans="1:10">
      <c r="D83" s="553"/>
      <c r="E83" s="553"/>
      <c r="F83" s="553"/>
      <c r="G83" s="553"/>
      <c r="H83" s="553"/>
      <c r="I83" s="553"/>
    </row>
    <row r="84" spans="1:10">
      <c r="B84" s="574" t="s">
        <v>49</v>
      </c>
      <c r="F84" s="250"/>
      <c r="G84" s="250"/>
      <c r="H84" s="250"/>
      <c r="I84" s="250"/>
    </row>
    <row r="87" spans="1:10">
      <c r="D87" s="250"/>
      <c r="E87" s="250"/>
      <c r="F87" s="250"/>
      <c r="G87" s="250"/>
      <c r="H87" s="250"/>
      <c r="I87" s="250"/>
    </row>
    <row r="88" spans="1:10" ht="12.75" customHeight="1">
      <c r="C88" s="575"/>
      <c r="I88" s="552"/>
    </row>
    <row r="89" spans="1:10">
      <c r="C89" s="637" t="s">
        <v>710</v>
      </c>
      <c r="G89" s="1194" t="s">
        <v>50</v>
      </c>
      <c r="H89" s="1194"/>
      <c r="I89" s="576"/>
    </row>
    <row r="90" spans="1:10">
      <c r="C90" s="637" t="s">
        <v>51</v>
      </c>
      <c r="G90" s="1176" t="s">
        <v>478</v>
      </c>
      <c r="H90" s="1176"/>
      <c r="I90" s="577"/>
    </row>
  </sheetData>
  <mergeCells count="17">
    <mergeCell ref="B58:C58"/>
    <mergeCell ref="B1:I1"/>
    <mergeCell ref="B2:I2"/>
    <mergeCell ref="B3:I3"/>
    <mergeCell ref="B7:C9"/>
    <mergeCell ref="D7:H7"/>
    <mergeCell ref="I7:I8"/>
    <mergeCell ref="B10:C10"/>
    <mergeCell ref="B18:C18"/>
    <mergeCell ref="B28:C28"/>
    <mergeCell ref="B38:C38"/>
    <mergeCell ref="B48:C48"/>
    <mergeCell ref="B62:C62"/>
    <mergeCell ref="B70:C70"/>
    <mergeCell ref="B74:C74"/>
    <mergeCell ref="G89:H89"/>
    <mergeCell ref="G90:H90"/>
  </mergeCells>
  <printOptions horizontalCentered="1" verticalCentered="1"/>
  <pageMargins left="0.70866141732283472" right="0.70866141732283472" top="0.74803149606299213" bottom="0.74803149606299213" header="0.31496062992125984" footer="0.31496062992125984"/>
  <pageSetup scale="44"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7"/>
  <sheetViews>
    <sheetView showGridLines="0" view="pageBreakPreview" zoomScaleNormal="85" zoomScaleSheetLayoutView="100" workbookViewId="0">
      <selection activeCell="G21" sqref="G21"/>
    </sheetView>
  </sheetViews>
  <sheetFormatPr baseColWidth="10" defaultRowHeight="12.75"/>
  <cols>
    <col min="1" max="1" width="2.5703125" style="556" customWidth="1"/>
    <col min="2" max="2" width="2" style="557" customWidth="1"/>
    <col min="3" max="3" width="62.85546875" style="557" customWidth="1"/>
    <col min="4" max="4" width="26.5703125" style="557" customWidth="1"/>
    <col min="5" max="5" width="17.5703125" style="557" bestFit="1" customWidth="1"/>
    <col min="6" max="6" width="21.7109375" style="557" customWidth="1"/>
    <col min="7" max="7" width="20.42578125" style="557" customWidth="1"/>
    <col min="8" max="8" width="17" style="557" bestFit="1" customWidth="1"/>
    <col min="9" max="9" width="17.28515625" style="557" bestFit="1" customWidth="1"/>
    <col min="10" max="10" width="4" style="556" customWidth="1"/>
    <col min="11" max="16384" width="11.42578125" style="557"/>
  </cols>
  <sheetData>
    <row r="1" spans="2:9" ht="58.5" customHeight="1">
      <c r="B1" s="1181" t="s">
        <v>1138</v>
      </c>
      <c r="C1" s="1182"/>
      <c r="D1" s="1182"/>
      <c r="E1" s="1182"/>
      <c r="F1" s="1182"/>
      <c r="G1" s="1182"/>
      <c r="H1" s="1182"/>
      <c r="I1" s="1183"/>
    </row>
    <row r="2" spans="2:9" s="556" customFormat="1"/>
    <row r="3" spans="2:9" s="556" customFormat="1">
      <c r="C3" s="25" t="s">
        <v>0</v>
      </c>
      <c r="D3" s="162" t="s">
        <v>459</v>
      </c>
      <c r="E3" s="162"/>
      <c r="F3" s="161"/>
      <c r="G3" s="162"/>
      <c r="H3" s="558"/>
    </row>
    <row r="4" spans="2:9" s="556" customFormat="1"/>
    <row r="5" spans="2:9">
      <c r="B5" s="1197" t="s">
        <v>2</v>
      </c>
      <c r="C5" s="1198"/>
      <c r="D5" s="1196" t="s">
        <v>488</v>
      </c>
      <c r="E5" s="1196"/>
      <c r="F5" s="1196"/>
      <c r="G5" s="1196"/>
      <c r="H5" s="1196"/>
      <c r="I5" s="1196" t="s">
        <v>481</v>
      </c>
    </row>
    <row r="6" spans="2:9" ht="25.5">
      <c r="B6" s="1199"/>
      <c r="C6" s="1200"/>
      <c r="D6" s="636" t="s">
        <v>482</v>
      </c>
      <c r="E6" s="636" t="s">
        <v>483</v>
      </c>
      <c r="F6" s="636" t="s">
        <v>465</v>
      </c>
      <c r="G6" s="636" t="s">
        <v>466</v>
      </c>
      <c r="H6" s="636" t="s">
        <v>484</v>
      </c>
      <c r="I6" s="1196"/>
    </row>
    <row r="7" spans="2:9">
      <c r="B7" s="1201"/>
      <c r="C7" s="1202"/>
      <c r="D7" s="636">
        <v>1</v>
      </c>
      <c r="E7" s="636">
        <v>2</v>
      </c>
      <c r="F7" s="636" t="s">
        <v>485</v>
      </c>
      <c r="G7" s="636">
        <v>5</v>
      </c>
      <c r="H7" s="636">
        <v>7</v>
      </c>
      <c r="I7" s="636" t="s">
        <v>486</v>
      </c>
    </row>
    <row r="8" spans="2:9">
      <c r="B8" s="744"/>
      <c r="C8" s="745"/>
      <c r="D8" s="746"/>
      <c r="E8" s="746"/>
      <c r="F8" s="746"/>
      <c r="G8" s="746"/>
      <c r="H8" s="746"/>
      <c r="I8" s="746"/>
    </row>
    <row r="9" spans="2:9">
      <c r="B9" s="747"/>
      <c r="C9" s="748" t="s">
        <v>489</v>
      </c>
      <c r="D9" s="749">
        <v>909087446.70000005</v>
      </c>
      <c r="E9" s="749">
        <v>42613274.039999999</v>
      </c>
      <c r="F9" s="749">
        <v>951700720.74000001</v>
      </c>
      <c r="G9" s="749">
        <v>177153380.66</v>
      </c>
      <c r="H9" s="749">
        <v>177117956.93000001</v>
      </c>
      <c r="I9" s="749">
        <v>774547340.08000004</v>
      </c>
    </row>
    <row r="10" spans="2:9">
      <c r="B10" s="747"/>
      <c r="C10" s="748"/>
      <c r="D10" s="749"/>
      <c r="E10" s="749"/>
      <c r="F10" s="749"/>
      <c r="G10" s="749"/>
      <c r="H10" s="749"/>
      <c r="I10" s="749"/>
    </row>
    <row r="11" spans="2:9">
      <c r="B11" s="747"/>
      <c r="C11" s="748" t="s">
        <v>490</v>
      </c>
      <c r="D11" s="749">
        <v>53840376.579999998</v>
      </c>
      <c r="E11" s="749">
        <v>-32825687.699999999</v>
      </c>
      <c r="F11" s="749">
        <v>21014688.879999999</v>
      </c>
      <c r="G11" s="749">
        <v>565554.64</v>
      </c>
      <c r="H11" s="749">
        <v>266354.65000000002</v>
      </c>
      <c r="I11" s="749">
        <v>20449134.239999998</v>
      </c>
    </row>
    <row r="12" spans="2:9">
      <c r="B12" s="747"/>
      <c r="C12" s="748"/>
      <c r="D12" s="749"/>
      <c r="E12" s="749"/>
      <c r="F12" s="749"/>
      <c r="G12" s="749"/>
      <c r="H12" s="749"/>
      <c r="I12" s="749"/>
    </row>
    <row r="13" spans="2:9">
      <c r="B13" s="747"/>
      <c r="C13" s="748" t="s">
        <v>491</v>
      </c>
      <c r="D13" s="749">
        <v>0</v>
      </c>
      <c r="E13" s="749">
        <v>0</v>
      </c>
      <c r="F13" s="749">
        <v>0</v>
      </c>
      <c r="G13" s="749">
        <v>0</v>
      </c>
      <c r="H13" s="749">
        <v>0</v>
      </c>
      <c r="I13" s="749">
        <v>0</v>
      </c>
    </row>
    <row r="14" spans="2:9">
      <c r="B14" s="747"/>
      <c r="C14" s="748"/>
      <c r="D14" s="749"/>
      <c r="E14" s="749"/>
      <c r="F14" s="749"/>
      <c r="G14" s="749"/>
      <c r="H14" s="749"/>
      <c r="I14" s="749"/>
    </row>
    <row r="15" spans="2:9">
      <c r="B15" s="750"/>
      <c r="C15" s="748" t="s">
        <v>19</v>
      </c>
      <c r="D15" s="749">
        <v>0</v>
      </c>
      <c r="E15" s="749">
        <v>0</v>
      </c>
      <c r="F15" s="749">
        <v>0</v>
      </c>
      <c r="G15" s="749">
        <v>0</v>
      </c>
      <c r="H15" s="749">
        <v>0</v>
      </c>
      <c r="I15" s="749">
        <v>0</v>
      </c>
    </row>
    <row r="16" spans="2:9">
      <c r="B16" s="747"/>
      <c r="C16" s="748"/>
      <c r="D16" s="749"/>
      <c r="E16" s="749"/>
      <c r="F16" s="749"/>
      <c r="G16" s="749"/>
      <c r="H16" s="749"/>
      <c r="I16" s="749"/>
    </row>
    <row r="17" spans="1:10">
      <c r="B17" s="750"/>
      <c r="C17" s="748" t="s">
        <v>28</v>
      </c>
      <c r="D17" s="749">
        <v>0</v>
      </c>
      <c r="E17" s="749">
        <v>0</v>
      </c>
      <c r="F17" s="749">
        <v>0</v>
      </c>
      <c r="G17" s="749">
        <v>0</v>
      </c>
      <c r="H17" s="749">
        <v>0</v>
      </c>
      <c r="I17" s="749">
        <v>0</v>
      </c>
    </row>
    <row r="18" spans="1:10">
      <c r="B18" s="751"/>
      <c r="C18" s="752"/>
      <c r="D18" s="753"/>
      <c r="E18" s="753"/>
      <c r="F18" s="753"/>
      <c r="G18" s="753"/>
      <c r="H18" s="753"/>
      <c r="I18" s="753"/>
    </row>
    <row r="19" spans="1:10" s="743" customFormat="1">
      <c r="A19" s="654"/>
      <c r="B19" s="751"/>
      <c r="C19" s="754" t="s">
        <v>487</v>
      </c>
      <c r="D19" s="755">
        <f t="shared" ref="D19:I19" si="0">SUM(D9:D18)</f>
        <v>962927823.28000009</v>
      </c>
      <c r="E19" s="755">
        <f t="shared" si="0"/>
        <v>9787586.3399999999</v>
      </c>
      <c r="F19" s="755">
        <f t="shared" si="0"/>
        <v>972715409.62</v>
      </c>
      <c r="G19" s="755">
        <f t="shared" si="0"/>
        <v>177718935.29999998</v>
      </c>
      <c r="H19" s="755">
        <f t="shared" si="0"/>
        <v>177384311.58000001</v>
      </c>
      <c r="I19" s="755">
        <f t="shared" si="0"/>
        <v>794996474.32000005</v>
      </c>
      <c r="J19" s="654"/>
    </row>
    <row r="20" spans="1:10" s="556" customFormat="1">
      <c r="D20" s="496"/>
      <c r="E20" s="496"/>
      <c r="F20" s="496"/>
      <c r="G20" s="496"/>
      <c r="H20" s="496"/>
      <c r="I20" s="496"/>
    </row>
    <row r="21" spans="1:10">
      <c r="C21" s="574" t="s">
        <v>49</v>
      </c>
    </row>
    <row r="22" spans="1:10">
      <c r="C22" s="574"/>
    </row>
    <row r="23" spans="1:10">
      <c r="C23" s="574"/>
    </row>
    <row r="24" spans="1:10">
      <c r="D24" s="344"/>
      <c r="E24" s="344"/>
      <c r="F24" s="344"/>
      <c r="G24" s="344"/>
      <c r="H24" s="344"/>
      <c r="I24" s="344"/>
    </row>
    <row r="25" spans="1:10" ht="13.5" thickBot="1">
      <c r="C25" s="756"/>
      <c r="D25" s="552"/>
      <c r="E25" s="552"/>
      <c r="F25" s="552"/>
      <c r="G25" s="552"/>
      <c r="H25" s="552"/>
      <c r="I25" s="552"/>
    </row>
    <row r="26" spans="1:10">
      <c r="C26" s="637" t="s">
        <v>710</v>
      </c>
      <c r="F26" s="1175" t="s">
        <v>50</v>
      </c>
      <c r="G26" s="1175"/>
      <c r="H26" s="1175"/>
      <c r="I26" s="1175"/>
    </row>
    <row r="27" spans="1:10">
      <c r="C27" s="637" t="s">
        <v>51</v>
      </c>
      <c r="F27" s="1176" t="s">
        <v>52</v>
      </c>
      <c r="G27" s="1176"/>
      <c r="H27" s="1176"/>
      <c r="I27" s="1176"/>
    </row>
  </sheetData>
  <mergeCells count="6">
    <mergeCell ref="F27:I27"/>
    <mergeCell ref="B1:I1"/>
    <mergeCell ref="B5:C7"/>
    <mergeCell ref="D5:H5"/>
    <mergeCell ref="I5:I6"/>
    <mergeCell ref="F26:I26"/>
  </mergeCells>
  <printOptions horizontalCentered="1"/>
  <pageMargins left="0.70866141732283472" right="0.70866141732283472" top="0.74803149606299213" bottom="0.74803149606299213" header="0.31496062992125984" footer="0.31496062992125984"/>
  <pageSetup scale="47"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6"/>
  <sheetViews>
    <sheetView showGridLines="0" view="pageBreakPreview" topLeftCell="A34" zoomScale="85" zoomScaleNormal="85" zoomScaleSheetLayoutView="85" workbookViewId="0">
      <selection activeCell="D51" sqref="D51"/>
    </sheetView>
  </sheetViews>
  <sheetFormatPr baseColWidth="10" defaultRowHeight="12.75"/>
  <cols>
    <col min="1" max="1" width="1.5703125" style="556" customWidth="1"/>
    <col min="2" max="2" width="4.5703125" style="487" customWidth="1"/>
    <col min="3" max="3" width="60.28515625" style="557" customWidth="1"/>
    <col min="4" max="4" width="19.140625" style="557" customWidth="1"/>
    <col min="5" max="5" width="17.5703125" style="557" bestFit="1" customWidth="1"/>
    <col min="6" max="6" width="21.140625" style="557" customWidth="1"/>
    <col min="7" max="7" width="18.28515625" style="557" bestFit="1" customWidth="1"/>
    <col min="8" max="8" width="17.5703125" style="557" bestFit="1" customWidth="1"/>
    <col min="9" max="9" width="17.7109375" style="557" bestFit="1" customWidth="1"/>
    <col min="10" max="10" width="3.28515625" style="556" customWidth="1"/>
    <col min="11" max="16384" width="11.42578125" style="557"/>
  </cols>
  <sheetData>
    <row r="1" spans="1:10" ht="18.75" customHeight="1">
      <c r="B1" s="1131" t="s">
        <v>479</v>
      </c>
      <c r="C1" s="1131"/>
      <c r="D1" s="1131"/>
      <c r="E1" s="1131"/>
      <c r="F1" s="1131"/>
      <c r="G1" s="1131"/>
      <c r="H1" s="1131"/>
      <c r="I1" s="1131"/>
    </row>
    <row r="2" spans="1:10" ht="18.75" customHeight="1">
      <c r="B2" s="1131" t="s">
        <v>542</v>
      </c>
      <c r="C2" s="1131"/>
      <c r="D2" s="1131"/>
      <c r="E2" s="1131"/>
      <c r="F2" s="1131"/>
      <c r="G2" s="1131"/>
      <c r="H2" s="1131"/>
      <c r="I2" s="1131"/>
    </row>
    <row r="3" spans="1:10" ht="18.75" customHeight="1">
      <c r="B3" s="1131" t="s">
        <v>1139</v>
      </c>
      <c r="C3" s="1131"/>
      <c r="D3" s="1131"/>
      <c r="E3" s="1131"/>
      <c r="F3" s="1131"/>
      <c r="G3" s="1131"/>
      <c r="H3" s="1131"/>
      <c r="I3" s="1131"/>
    </row>
    <row r="4" spans="1:10" s="556" customFormat="1" ht="9" customHeight="1">
      <c r="B4" s="251"/>
      <c r="C4" s="251"/>
      <c r="D4" s="251"/>
      <c r="E4" s="251"/>
      <c r="F4" s="251"/>
      <c r="G4" s="251"/>
      <c r="H4" s="251"/>
      <c r="I4" s="251"/>
    </row>
    <row r="5" spans="1:10" s="556" customFormat="1" ht="21.75" customHeight="1">
      <c r="C5" s="25" t="s">
        <v>0</v>
      </c>
      <c r="D5" s="162" t="s">
        <v>543</v>
      </c>
      <c r="E5" s="162"/>
      <c r="F5" s="252"/>
      <c r="G5" s="252"/>
      <c r="H5" s="252"/>
      <c r="I5" s="253"/>
    </row>
    <row r="6" spans="1:10" s="556" customFormat="1" ht="9" customHeight="1">
      <c r="B6" s="253"/>
      <c r="C6" s="253"/>
      <c r="D6" s="253"/>
      <c r="E6" s="253"/>
      <c r="F6" s="253"/>
      <c r="G6" s="253"/>
      <c r="H6" s="253"/>
      <c r="I6" s="253"/>
    </row>
    <row r="7" spans="1:10">
      <c r="B7" s="1195" t="s">
        <v>2</v>
      </c>
      <c r="C7" s="1195"/>
      <c r="D7" s="1196" t="s">
        <v>480</v>
      </c>
      <c r="E7" s="1196"/>
      <c r="F7" s="1196"/>
      <c r="G7" s="1196"/>
      <c r="H7" s="1196"/>
      <c r="I7" s="1196" t="s">
        <v>481</v>
      </c>
    </row>
    <row r="8" spans="1:10" ht="25.5">
      <c r="B8" s="1195"/>
      <c r="C8" s="1195"/>
      <c r="D8" s="636" t="s">
        <v>482</v>
      </c>
      <c r="E8" s="636" t="s">
        <v>483</v>
      </c>
      <c r="F8" s="636" t="s">
        <v>465</v>
      </c>
      <c r="G8" s="636" t="s">
        <v>466</v>
      </c>
      <c r="H8" s="636" t="s">
        <v>484</v>
      </c>
      <c r="I8" s="1196"/>
    </row>
    <row r="9" spans="1:10">
      <c r="B9" s="1195"/>
      <c r="C9" s="1195"/>
      <c r="D9" s="636">
        <v>1</v>
      </c>
      <c r="E9" s="636">
        <v>2</v>
      </c>
      <c r="F9" s="636" t="s">
        <v>485</v>
      </c>
      <c r="G9" s="636">
        <v>5</v>
      </c>
      <c r="H9" s="636">
        <v>7</v>
      </c>
      <c r="I9" s="636" t="s">
        <v>486</v>
      </c>
    </row>
    <row r="10" spans="1:10" ht="3" customHeight="1">
      <c r="B10" s="757"/>
      <c r="C10" s="745"/>
      <c r="D10" s="758"/>
      <c r="E10" s="758"/>
      <c r="F10" s="758"/>
      <c r="G10" s="758"/>
      <c r="H10" s="758"/>
      <c r="I10" s="758"/>
    </row>
    <row r="11" spans="1:10" s="763" customFormat="1" ht="12.75" customHeight="1">
      <c r="A11" s="759"/>
      <c r="B11" s="760"/>
      <c r="C11" s="761"/>
      <c r="D11" s="762"/>
      <c r="E11" s="762"/>
      <c r="F11" s="762"/>
      <c r="G11" s="762"/>
      <c r="H11" s="762"/>
      <c r="I11" s="762"/>
      <c r="J11" s="759"/>
    </row>
    <row r="12" spans="1:10" s="763" customFormat="1">
      <c r="A12" s="759"/>
      <c r="B12" s="764" t="s">
        <v>544</v>
      </c>
      <c r="C12" s="765"/>
      <c r="D12" s="534">
        <v>0</v>
      </c>
      <c r="E12" s="534">
        <v>0</v>
      </c>
      <c r="F12" s="534">
        <v>0</v>
      </c>
      <c r="G12" s="534">
        <v>0</v>
      </c>
      <c r="H12" s="534">
        <v>0</v>
      </c>
      <c r="I12" s="534">
        <v>0</v>
      </c>
      <c r="J12" s="759"/>
    </row>
    <row r="13" spans="1:10" s="763" customFormat="1">
      <c r="A13" s="759"/>
      <c r="B13" s="766"/>
      <c r="C13" s="767" t="s">
        <v>545</v>
      </c>
      <c r="D13" s="534">
        <v>0</v>
      </c>
      <c r="E13" s="534">
        <v>0</v>
      </c>
      <c r="F13" s="534">
        <v>0</v>
      </c>
      <c r="G13" s="534">
        <v>0</v>
      </c>
      <c r="H13" s="534">
        <v>0</v>
      </c>
      <c r="I13" s="534">
        <v>0</v>
      </c>
      <c r="J13" s="759"/>
    </row>
    <row r="14" spans="1:10" s="763" customFormat="1">
      <c r="A14" s="759"/>
      <c r="B14" s="766"/>
      <c r="C14" s="767" t="s">
        <v>546</v>
      </c>
      <c r="D14" s="534">
        <v>0</v>
      </c>
      <c r="E14" s="534">
        <v>0</v>
      </c>
      <c r="F14" s="534">
        <v>0</v>
      </c>
      <c r="G14" s="534">
        <v>0</v>
      </c>
      <c r="H14" s="534">
        <v>0</v>
      </c>
      <c r="I14" s="534">
        <v>0</v>
      </c>
      <c r="J14" s="759"/>
    </row>
    <row r="15" spans="1:10" s="763" customFormat="1">
      <c r="A15" s="759"/>
      <c r="B15" s="766"/>
      <c r="C15" s="767" t="s">
        <v>1140</v>
      </c>
      <c r="D15" s="534">
        <v>0</v>
      </c>
      <c r="E15" s="534">
        <v>0</v>
      </c>
      <c r="F15" s="534">
        <v>0</v>
      </c>
      <c r="G15" s="534">
        <v>0</v>
      </c>
      <c r="H15" s="534">
        <v>0</v>
      </c>
      <c r="I15" s="534">
        <v>0</v>
      </c>
      <c r="J15" s="759"/>
    </row>
    <row r="16" spans="1:10" s="763" customFormat="1">
      <c r="A16" s="759"/>
      <c r="B16" s="766"/>
      <c r="C16" s="767" t="s">
        <v>547</v>
      </c>
      <c r="D16" s="534">
        <v>0</v>
      </c>
      <c r="E16" s="534">
        <v>0</v>
      </c>
      <c r="F16" s="534">
        <v>0</v>
      </c>
      <c r="G16" s="534">
        <v>0</v>
      </c>
      <c r="H16" s="534">
        <v>0</v>
      </c>
      <c r="I16" s="534">
        <v>0</v>
      </c>
      <c r="J16" s="759"/>
    </row>
    <row r="17" spans="1:10" s="763" customFormat="1">
      <c r="A17" s="759"/>
      <c r="B17" s="766"/>
      <c r="C17" s="767" t="s">
        <v>548</v>
      </c>
      <c r="D17" s="534">
        <v>0</v>
      </c>
      <c r="E17" s="534">
        <v>0</v>
      </c>
      <c r="F17" s="534">
        <v>0</v>
      </c>
      <c r="G17" s="534">
        <v>0</v>
      </c>
      <c r="H17" s="534">
        <v>0</v>
      </c>
      <c r="I17" s="534">
        <v>0</v>
      </c>
      <c r="J17" s="759"/>
    </row>
    <row r="18" spans="1:10" s="763" customFormat="1">
      <c r="A18" s="759"/>
      <c r="B18" s="766"/>
      <c r="C18" s="767" t="s">
        <v>549</v>
      </c>
      <c r="D18" s="534">
        <v>0</v>
      </c>
      <c r="E18" s="534">
        <v>0</v>
      </c>
      <c r="F18" s="534">
        <v>0</v>
      </c>
      <c r="G18" s="534">
        <v>0</v>
      </c>
      <c r="H18" s="534">
        <v>0</v>
      </c>
      <c r="I18" s="534">
        <v>0</v>
      </c>
      <c r="J18" s="759"/>
    </row>
    <row r="19" spans="1:10" s="763" customFormat="1">
      <c r="A19" s="759"/>
      <c r="B19" s="766"/>
      <c r="C19" s="767" t="s">
        <v>550</v>
      </c>
      <c r="D19" s="534">
        <v>0</v>
      </c>
      <c r="E19" s="534">
        <v>0</v>
      </c>
      <c r="F19" s="534">
        <v>0</v>
      </c>
      <c r="G19" s="534">
        <v>0</v>
      </c>
      <c r="H19" s="534">
        <v>0</v>
      </c>
      <c r="I19" s="534">
        <v>0</v>
      </c>
      <c r="J19" s="759"/>
    </row>
    <row r="20" spans="1:10" s="763" customFormat="1">
      <c r="A20" s="759"/>
      <c r="B20" s="766"/>
      <c r="C20" s="767" t="s">
        <v>517</v>
      </c>
      <c r="D20" s="534">
        <v>0</v>
      </c>
      <c r="E20" s="534">
        <v>0</v>
      </c>
      <c r="F20" s="534">
        <v>0</v>
      </c>
      <c r="G20" s="534">
        <v>0</v>
      </c>
      <c r="H20" s="534">
        <v>0</v>
      </c>
      <c r="I20" s="534">
        <v>0</v>
      </c>
      <c r="J20" s="759"/>
    </row>
    <row r="21" spans="1:10" s="770" customFormat="1" ht="12.75" customHeight="1">
      <c r="A21" s="768"/>
      <c r="B21" s="769"/>
      <c r="C21" s="767"/>
      <c r="D21" s="534"/>
      <c r="E21" s="534"/>
      <c r="F21" s="534"/>
      <c r="G21" s="534"/>
      <c r="H21" s="534"/>
      <c r="I21" s="534"/>
      <c r="J21" s="768"/>
    </row>
    <row r="22" spans="1:10" s="763" customFormat="1">
      <c r="A22" s="759"/>
      <c r="B22" s="764" t="s">
        <v>551</v>
      </c>
      <c r="C22" s="771"/>
      <c r="D22" s="534">
        <v>962927823.27999997</v>
      </c>
      <c r="E22" s="534">
        <v>9787586.3399999999</v>
      </c>
      <c r="F22" s="534">
        <v>972715409.62</v>
      </c>
      <c r="G22" s="534">
        <v>177718935.30000001</v>
      </c>
      <c r="H22" s="534">
        <v>177384311.58000001</v>
      </c>
      <c r="I22" s="534">
        <v>794996474.31999993</v>
      </c>
      <c r="J22" s="759"/>
    </row>
    <row r="23" spans="1:10" s="763" customFormat="1">
      <c r="A23" s="759"/>
      <c r="B23" s="766"/>
      <c r="C23" s="767" t="s">
        <v>552</v>
      </c>
      <c r="D23" s="534">
        <v>0</v>
      </c>
      <c r="E23" s="534">
        <v>0</v>
      </c>
      <c r="F23" s="534">
        <v>0</v>
      </c>
      <c r="G23" s="534">
        <v>0</v>
      </c>
      <c r="H23" s="534">
        <v>0</v>
      </c>
      <c r="I23" s="534">
        <v>0</v>
      </c>
      <c r="J23" s="759"/>
    </row>
    <row r="24" spans="1:10" s="763" customFormat="1">
      <c r="A24" s="759"/>
      <c r="B24" s="766"/>
      <c r="C24" s="767" t="s">
        <v>553</v>
      </c>
      <c r="D24" s="534">
        <v>0</v>
      </c>
      <c r="E24" s="534">
        <v>0</v>
      </c>
      <c r="F24" s="534">
        <v>0</v>
      </c>
      <c r="G24" s="534">
        <v>0</v>
      </c>
      <c r="H24" s="534">
        <v>0</v>
      </c>
      <c r="I24" s="534">
        <v>0</v>
      </c>
      <c r="J24" s="759"/>
    </row>
    <row r="25" spans="1:10" s="763" customFormat="1">
      <c r="A25" s="759"/>
      <c r="B25" s="766"/>
      <c r="C25" s="767" t="s">
        <v>554</v>
      </c>
      <c r="D25" s="534">
        <v>0</v>
      </c>
      <c r="E25" s="534">
        <v>0</v>
      </c>
      <c r="F25" s="534">
        <v>0</v>
      </c>
      <c r="G25" s="534">
        <v>0</v>
      </c>
      <c r="H25" s="534">
        <v>0</v>
      </c>
      <c r="I25" s="534">
        <v>0</v>
      </c>
      <c r="J25" s="759"/>
    </row>
    <row r="26" spans="1:10" s="763" customFormat="1">
      <c r="A26" s="759"/>
      <c r="B26" s="766"/>
      <c r="C26" s="767" t="s">
        <v>555</v>
      </c>
      <c r="D26" s="534">
        <v>0</v>
      </c>
      <c r="E26" s="534">
        <v>0</v>
      </c>
      <c r="F26" s="534">
        <v>0</v>
      </c>
      <c r="G26" s="534">
        <v>0</v>
      </c>
      <c r="H26" s="534">
        <v>0</v>
      </c>
      <c r="I26" s="534">
        <v>0</v>
      </c>
      <c r="J26" s="759"/>
    </row>
    <row r="27" spans="1:10" s="763" customFormat="1">
      <c r="A27" s="759"/>
      <c r="B27" s="766"/>
      <c r="C27" s="767" t="s">
        <v>556</v>
      </c>
      <c r="D27" s="534">
        <v>962927823.27999997</v>
      </c>
      <c r="E27" s="534">
        <v>9787586.3399999999</v>
      </c>
      <c r="F27" s="534">
        <v>972715409.62</v>
      </c>
      <c r="G27" s="534">
        <v>177718935.30000001</v>
      </c>
      <c r="H27" s="534">
        <v>177384311.58000001</v>
      </c>
      <c r="I27" s="534">
        <v>794996474.31999993</v>
      </c>
      <c r="J27" s="759"/>
    </row>
    <row r="28" spans="1:10" s="763" customFormat="1">
      <c r="A28" s="759"/>
      <c r="B28" s="766"/>
      <c r="C28" s="767" t="s">
        <v>557</v>
      </c>
      <c r="D28" s="534">
        <v>0</v>
      </c>
      <c r="E28" s="534">
        <v>0</v>
      </c>
      <c r="F28" s="534">
        <v>0</v>
      </c>
      <c r="G28" s="534">
        <v>0</v>
      </c>
      <c r="H28" s="534">
        <v>0</v>
      </c>
      <c r="I28" s="534">
        <v>0</v>
      </c>
      <c r="J28" s="759"/>
    </row>
    <row r="29" spans="1:10" s="763" customFormat="1">
      <c r="A29" s="759"/>
      <c r="B29" s="766"/>
      <c r="C29" s="767" t="s">
        <v>558</v>
      </c>
      <c r="D29" s="534">
        <v>0</v>
      </c>
      <c r="E29" s="534">
        <v>0</v>
      </c>
      <c r="F29" s="534">
        <v>0</v>
      </c>
      <c r="G29" s="534">
        <v>0</v>
      </c>
      <c r="H29" s="534">
        <v>0</v>
      </c>
      <c r="I29" s="534">
        <v>0</v>
      </c>
      <c r="J29" s="759"/>
    </row>
    <row r="30" spans="1:10" s="770" customFormat="1" ht="12.75" customHeight="1">
      <c r="A30" s="768"/>
      <c r="B30" s="769"/>
      <c r="C30" s="767"/>
      <c r="D30" s="534"/>
      <c r="E30" s="534"/>
      <c r="F30" s="534"/>
      <c r="G30" s="534"/>
      <c r="H30" s="534"/>
      <c r="I30" s="534"/>
      <c r="J30" s="768"/>
    </row>
    <row r="31" spans="1:10" s="763" customFormat="1">
      <c r="A31" s="759"/>
      <c r="B31" s="764" t="s">
        <v>559</v>
      </c>
      <c r="C31" s="771"/>
      <c r="D31" s="534">
        <v>0</v>
      </c>
      <c r="E31" s="534">
        <v>0</v>
      </c>
      <c r="F31" s="534">
        <v>0</v>
      </c>
      <c r="G31" s="534">
        <v>0</v>
      </c>
      <c r="H31" s="534">
        <v>0</v>
      </c>
      <c r="I31" s="534">
        <v>0</v>
      </c>
      <c r="J31" s="759"/>
    </row>
    <row r="32" spans="1:10" s="763" customFormat="1">
      <c r="A32" s="759"/>
      <c r="B32" s="766"/>
      <c r="C32" s="767" t="s">
        <v>560</v>
      </c>
      <c r="D32" s="534">
        <v>0</v>
      </c>
      <c r="E32" s="534">
        <v>0</v>
      </c>
      <c r="F32" s="534">
        <v>0</v>
      </c>
      <c r="G32" s="534">
        <v>0</v>
      </c>
      <c r="H32" s="534">
        <v>0</v>
      </c>
      <c r="I32" s="534">
        <v>0</v>
      </c>
      <c r="J32" s="759"/>
    </row>
    <row r="33" spans="1:10" s="763" customFormat="1">
      <c r="A33" s="759"/>
      <c r="B33" s="766"/>
      <c r="C33" s="767" t="s">
        <v>561</v>
      </c>
      <c r="D33" s="534">
        <v>0</v>
      </c>
      <c r="E33" s="534">
        <v>0</v>
      </c>
      <c r="F33" s="534">
        <v>0</v>
      </c>
      <c r="G33" s="534">
        <v>0</v>
      </c>
      <c r="H33" s="534">
        <v>0</v>
      </c>
      <c r="I33" s="534">
        <v>0</v>
      </c>
      <c r="J33" s="759"/>
    </row>
    <row r="34" spans="1:10" s="763" customFormat="1">
      <c r="A34" s="759"/>
      <c r="B34" s="766"/>
      <c r="C34" s="767" t="s">
        <v>562</v>
      </c>
      <c r="D34" s="534">
        <v>0</v>
      </c>
      <c r="E34" s="534">
        <v>0</v>
      </c>
      <c r="F34" s="534">
        <v>0</v>
      </c>
      <c r="G34" s="534">
        <v>0</v>
      </c>
      <c r="H34" s="534">
        <v>0</v>
      </c>
      <c r="I34" s="534">
        <v>0</v>
      </c>
      <c r="J34" s="759"/>
    </row>
    <row r="35" spans="1:10" s="763" customFormat="1">
      <c r="A35" s="759"/>
      <c r="B35" s="766"/>
      <c r="C35" s="767" t="s">
        <v>563</v>
      </c>
      <c r="D35" s="534">
        <v>0</v>
      </c>
      <c r="E35" s="534">
        <v>0</v>
      </c>
      <c r="F35" s="534">
        <v>0</v>
      </c>
      <c r="G35" s="534">
        <v>0</v>
      </c>
      <c r="H35" s="534">
        <v>0</v>
      </c>
      <c r="I35" s="534">
        <v>0</v>
      </c>
      <c r="J35" s="759"/>
    </row>
    <row r="36" spans="1:10" s="763" customFormat="1">
      <c r="A36" s="759"/>
      <c r="B36" s="766"/>
      <c r="C36" s="767" t="s">
        <v>564</v>
      </c>
      <c r="D36" s="534">
        <v>0</v>
      </c>
      <c r="E36" s="534">
        <v>0</v>
      </c>
      <c r="F36" s="534">
        <v>0</v>
      </c>
      <c r="G36" s="534">
        <v>0</v>
      </c>
      <c r="H36" s="534">
        <v>0</v>
      </c>
      <c r="I36" s="534">
        <v>0</v>
      </c>
      <c r="J36" s="759"/>
    </row>
    <row r="37" spans="1:10" s="763" customFormat="1">
      <c r="A37" s="759"/>
      <c r="B37" s="766"/>
      <c r="C37" s="767" t="s">
        <v>565</v>
      </c>
      <c r="D37" s="534">
        <v>0</v>
      </c>
      <c r="E37" s="534">
        <v>0</v>
      </c>
      <c r="F37" s="534">
        <v>0</v>
      </c>
      <c r="G37" s="534">
        <v>0</v>
      </c>
      <c r="H37" s="534">
        <v>0</v>
      </c>
      <c r="I37" s="534">
        <v>0</v>
      </c>
      <c r="J37" s="759"/>
    </row>
    <row r="38" spans="1:10" s="763" customFormat="1">
      <c r="A38" s="759"/>
      <c r="B38" s="766"/>
      <c r="C38" s="767" t="s">
        <v>566</v>
      </c>
      <c r="D38" s="534">
        <v>0</v>
      </c>
      <c r="E38" s="534">
        <v>0</v>
      </c>
      <c r="F38" s="534">
        <v>0</v>
      </c>
      <c r="G38" s="534">
        <v>0</v>
      </c>
      <c r="H38" s="534">
        <v>0</v>
      </c>
      <c r="I38" s="534">
        <v>0</v>
      </c>
      <c r="J38" s="759"/>
    </row>
    <row r="39" spans="1:10" s="763" customFormat="1">
      <c r="A39" s="759"/>
      <c r="B39" s="766"/>
      <c r="C39" s="767" t="s">
        <v>567</v>
      </c>
      <c r="D39" s="534">
        <v>0</v>
      </c>
      <c r="E39" s="534">
        <v>0</v>
      </c>
      <c r="F39" s="534">
        <v>0</v>
      </c>
      <c r="G39" s="534">
        <v>0</v>
      </c>
      <c r="H39" s="534">
        <v>0</v>
      </c>
      <c r="I39" s="534">
        <v>0</v>
      </c>
      <c r="J39" s="759"/>
    </row>
    <row r="40" spans="1:10" s="763" customFormat="1">
      <c r="A40" s="759"/>
      <c r="B40" s="766"/>
      <c r="C40" s="767" t="s">
        <v>568</v>
      </c>
      <c r="D40" s="534">
        <v>0</v>
      </c>
      <c r="E40" s="534">
        <v>0</v>
      </c>
      <c r="F40" s="534">
        <v>0</v>
      </c>
      <c r="G40" s="534">
        <v>0</v>
      </c>
      <c r="H40" s="534">
        <v>0</v>
      </c>
      <c r="I40" s="534">
        <v>0</v>
      </c>
      <c r="J40" s="759"/>
    </row>
    <row r="41" spans="1:10" s="770" customFormat="1" ht="12.75" customHeight="1">
      <c r="A41" s="768"/>
      <c r="B41" s="769"/>
      <c r="C41" s="767"/>
      <c r="D41" s="534"/>
      <c r="E41" s="534"/>
      <c r="F41" s="534"/>
      <c r="G41" s="534"/>
      <c r="H41" s="534"/>
      <c r="I41" s="534"/>
      <c r="J41" s="768"/>
    </row>
    <row r="42" spans="1:10" s="763" customFormat="1">
      <c r="A42" s="759"/>
      <c r="B42" s="764" t="s">
        <v>569</v>
      </c>
      <c r="C42" s="771"/>
      <c r="D42" s="534">
        <v>0</v>
      </c>
      <c r="E42" s="534">
        <v>0</v>
      </c>
      <c r="F42" s="534">
        <v>0</v>
      </c>
      <c r="G42" s="534">
        <v>0</v>
      </c>
      <c r="H42" s="534">
        <v>0</v>
      </c>
      <c r="I42" s="534">
        <v>0</v>
      </c>
      <c r="J42" s="759"/>
    </row>
    <row r="43" spans="1:10" s="763" customFormat="1">
      <c r="A43" s="759"/>
      <c r="B43" s="766"/>
      <c r="C43" s="767" t="s">
        <v>1141</v>
      </c>
      <c r="D43" s="534">
        <v>0</v>
      </c>
      <c r="E43" s="534">
        <v>0</v>
      </c>
      <c r="F43" s="534">
        <v>0</v>
      </c>
      <c r="G43" s="534">
        <v>0</v>
      </c>
      <c r="H43" s="534">
        <v>0</v>
      </c>
      <c r="I43" s="534">
        <v>0</v>
      </c>
      <c r="J43" s="759"/>
    </row>
    <row r="44" spans="1:10" s="763" customFormat="1" ht="22.5">
      <c r="A44" s="759"/>
      <c r="B44" s="766"/>
      <c r="C44" s="767" t="s">
        <v>1142</v>
      </c>
      <c r="D44" s="534">
        <v>0</v>
      </c>
      <c r="E44" s="534">
        <v>0</v>
      </c>
      <c r="F44" s="534">
        <v>0</v>
      </c>
      <c r="G44" s="534">
        <v>0</v>
      </c>
      <c r="H44" s="534">
        <v>0</v>
      </c>
      <c r="I44" s="534">
        <v>0</v>
      </c>
      <c r="J44" s="759"/>
    </row>
    <row r="45" spans="1:10" s="763" customFormat="1">
      <c r="A45" s="759"/>
      <c r="B45" s="766"/>
      <c r="C45" s="767" t="s">
        <v>570</v>
      </c>
      <c r="D45" s="534">
        <v>0</v>
      </c>
      <c r="E45" s="534">
        <v>0</v>
      </c>
      <c r="F45" s="534">
        <v>0</v>
      </c>
      <c r="G45" s="534">
        <v>0</v>
      </c>
      <c r="H45" s="534">
        <v>0</v>
      </c>
      <c r="I45" s="534">
        <v>0</v>
      </c>
      <c r="J45" s="759"/>
    </row>
    <row r="46" spans="1:10" s="763" customFormat="1">
      <c r="A46" s="759"/>
      <c r="B46" s="766"/>
      <c r="C46" s="767" t="s">
        <v>571</v>
      </c>
      <c r="D46" s="534">
        <v>0</v>
      </c>
      <c r="E46" s="534">
        <v>0</v>
      </c>
      <c r="F46" s="534">
        <v>0</v>
      </c>
      <c r="G46" s="534">
        <v>0</v>
      </c>
      <c r="H46" s="534">
        <v>0</v>
      </c>
      <c r="I46" s="534">
        <v>0</v>
      </c>
      <c r="J46" s="759"/>
    </row>
    <row r="47" spans="1:10" s="763" customFormat="1">
      <c r="A47" s="759"/>
      <c r="B47" s="769"/>
      <c r="C47" s="767"/>
      <c r="D47" s="534"/>
      <c r="E47" s="534"/>
      <c r="F47" s="534"/>
      <c r="G47" s="534"/>
      <c r="H47" s="534"/>
      <c r="I47" s="534"/>
      <c r="J47" s="759"/>
    </row>
    <row r="48" spans="1:10" s="763" customFormat="1">
      <c r="A48" s="759"/>
      <c r="B48" s="772"/>
      <c r="C48" s="773"/>
      <c r="D48" s="774"/>
      <c r="E48" s="774"/>
      <c r="F48" s="774"/>
      <c r="G48" s="774"/>
      <c r="H48" s="774"/>
      <c r="I48" s="774"/>
      <c r="J48" s="759"/>
    </row>
    <row r="49" spans="1:10" s="770" customFormat="1" ht="14.25" customHeight="1">
      <c r="A49" s="768"/>
      <c r="B49" s="775"/>
      <c r="C49" s="776" t="s">
        <v>487</v>
      </c>
      <c r="D49" s="777">
        <f t="shared" ref="D49:I49" si="0">+D12+D22+D31+D42</f>
        <v>962927823.27999997</v>
      </c>
      <c r="E49" s="777">
        <f t="shared" si="0"/>
        <v>9787586.3399999999</v>
      </c>
      <c r="F49" s="777">
        <f t="shared" si="0"/>
        <v>972715409.62</v>
      </c>
      <c r="G49" s="777">
        <f t="shared" si="0"/>
        <v>177718935.30000001</v>
      </c>
      <c r="H49" s="777">
        <f t="shared" si="0"/>
        <v>177384311.58000001</v>
      </c>
      <c r="I49" s="777">
        <f t="shared" si="0"/>
        <v>794996474.31999993</v>
      </c>
      <c r="J49" s="768"/>
    </row>
    <row r="50" spans="1:10">
      <c r="D50" s="497"/>
      <c r="E50" s="497"/>
      <c r="F50" s="497"/>
      <c r="G50" s="497"/>
      <c r="H50" s="497"/>
      <c r="I50" s="497"/>
    </row>
    <row r="51" spans="1:10">
      <c r="B51" s="574" t="s">
        <v>49</v>
      </c>
      <c r="F51" s="255"/>
      <c r="G51" s="255"/>
      <c r="H51" s="255"/>
      <c r="I51" s="255"/>
    </row>
    <row r="54" spans="1:10">
      <c r="C54" s="575"/>
    </row>
    <row r="55" spans="1:10" ht="15">
      <c r="C55" s="637" t="s">
        <v>710</v>
      </c>
      <c r="F55" s="503"/>
      <c r="G55" s="1194" t="s">
        <v>50</v>
      </c>
      <c r="H55" s="1194"/>
      <c r="I55" s="503"/>
    </row>
    <row r="56" spans="1:10" ht="15">
      <c r="C56" s="637" t="s">
        <v>51</v>
      </c>
      <c r="F56" s="503"/>
      <c r="G56" s="1176" t="s">
        <v>478</v>
      </c>
      <c r="H56" s="1176"/>
      <c r="I56" s="503"/>
    </row>
  </sheetData>
  <mergeCells count="8">
    <mergeCell ref="G55:H55"/>
    <mergeCell ref="G56:H56"/>
    <mergeCell ref="B1:I1"/>
    <mergeCell ref="B2:I2"/>
    <mergeCell ref="B3:I3"/>
    <mergeCell ref="B7:C9"/>
    <mergeCell ref="D7:H7"/>
    <mergeCell ref="I7:I8"/>
  </mergeCells>
  <printOptions horizontalCentered="1"/>
  <pageMargins left="0.70866141732283472" right="0.70866141732283472" top="0.74803149606299213" bottom="0.74803149606299213" header="0.31496062992125984" footer="0.31496062992125984"/>
  <pageSetup scale="49"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showGridLines="0" view="pageBreakPreview" zoomScale="85" zoomScaleNormal="85" zoomScaleSheetLayoutView="85" workbookViewId="0">
      <selection activeCell="G36" sqref="G36"/>
    </sheetView>
  </sheetViews>
  <sheetFormatPr baseColWidth="10" defaultRowHeight="12.75"/>
  <cols>
    <col min="1" max="1" width="3" style="557" customWidth="1"/>
    <col min="2" max="2" width="18.5703125" style="557" customWidth="1"/>
    <col min="3" max="3" width="19" style="557" customWidth="1"/>
    <col min="4" max="7" width="11.42578125" style="557"/>
    <col min="8" max="8" width="13.42578125" style="557" customWidth="1"/>
    <col min="9" max="9" width="10" style="557" customWidth="1"/>
    <col min="10" max="16384" width="11.42578125" style="557"/>
  </cols>
  <sheetData>
    <row r="1" spans="1:9" ht="17.25" customHeight="1">
      <c r="A1" s="556"/>
      <c r="B1" s="1131" t="s">
        <v>479</v>
      </c>
      <c r="C1" s="1131"/>
      <c r="D1" s="1131"/>
      <c r="E1" s="1131"/>
      <c r="F1" s="1131"/>
      <c r="G1" s="1131"/>
      <c r="H1" s="1131"/>
      <c r="I1" s="1131"/>
    </row>
    <row r="2" spans="1:9" ht="17.25" customHeight="1">
      <c r="A2" s="556"/>
      <c r="B2" s="1131" t="s">
        <v>572</v>
      </c>
      <c r="C2" s="1131"/>
      <c r="D2" s="1131"/>
      <c r="E2" s="1131"/>
      <c r="F2" s="1131"/>
      <c r="G2" s="1131"/>
      <c r="H2" s="1131"/>
      <c r="I2" s="1131"/>
    </row>
    <row r="3" spans="1:9" ht="17.25" customHeight="1">
      <c r="A3" s="556"/>
      <c r="B3" s="1131" t="s">
        <v>1139</v>
      </c>
      <c r="C3" s="1131"/>
      <c r="D3" s="1131"/>
      <c r="E3" s="1131"/>
      <c r="F3" s="1131"/>
      <c r="G3" s="1131"/>
      <c r="H3" s="1131"/>
      <c r="I3" s="1131"/>
    </row>
    <row r="4" spans="1:9">
      <c r="A4" s="556"/>
      <c r="B4" s="556"/>
      <c r="C4" s="556"/>
      <c r="D4" s="556"/>
      <c r="E4" s="556"/>
      <c r="F4" s="556"/>
      <c r="G4" s="556"/>
      <c r="H4" s="556"/>
      <c r="I4" s="556"/>
    </row>
    <row r="5" spans="1:9" ht="58.5" customHeight="1">
      <c r="A5" s="556"/>
      <c r="B5" s="556"/>
      <c r="C5" s="556"/>
      <c r="D5" s="25" t="s">
        <v>0</v>
      </c>
      <c r="E5" s="1212" t="s">
        <v>1</v>
      </c>
      <c r="F5" s="1212"/>
      <c r="G5" s="1212"/>
      <c r="H5" s="1212"/>
      <c r="I5" s="1212"/>
    </row>
    <row r="6" spans="1:9" ht="21.75" customHeight="1">
      <c r="A6" s="556"/>
      <c r="B6" s="556"/>
      <c r="C6" s="556"/>
      <c r="D6" s="556"/>
      <c r="E6" s="556"/>
      <c r="F6" s="556"/>
      <c r="G6" s="556"/>
      <c r="H6" s="556"/>
      <c r="I6" s="556"/>
    </row>
    <row r="7" spans="1:9">
      <c r="A7" s="556"/>
      <c r="B7" s="1211" t="s">
        <v>573</v>
      </c>
      <c r="C7" s="1211"/>
      <c r="D7" s="1211" t="s">
        <v>574</v>
      </c>
      <c r="E7" s="1211"/>
      <c r="F7" s="1211" t="s">
        <v>575</v>
      </c>
      <c r="G7" s="1211"/>
      <c r="H7" s="1211" t="s">
        <v>576</v>
      </c>
      <c r="I7" s="1211"/>
    </row>
    <row r="8" spans="1:9">
      <c r="A8" s="556"/>
      <c r="B8" s="1211"/>
      <c r="C8" s="1211"/>
      <c r="D8" s="1211" t="s">
        <v>577</v>
      </c>
      <c r="E8" s="1211"/>
      <c r="F8" s="1211" t="s">
        <v>578</v>
      </c>
      <c r="G8" s="1211"/>
      <c r="H8" s="1211" t="s">
        <v>579</v>
      </c>
      <c r="I8" s="1211"/>
    </row>
    <row r="9" spans="1:9">
      <c r="A9" s="556"/>
      <c r="B9" s="1130" t="s">
        <v>580</v>
      </c>
      <c r="C9" s="1131"/>
      <c r="D9" s="1131"/>
      <c r="E9" s="1131"/>
      <c r="F9" s="1131"/>
      <c r="G9" s="1131"/>
      <c r="H9" s="1131"/>
      <c r="I9" s="1132"/>
    </row>
    <row r="10" spans="1:9">
      <c r="A10" s="556"/>
      <c r="B10" s="1203"/>
      <c r="C10" s="1203"/>
      <c r="D10" s="1203"/>
      <c r="E10" s="1203"/>
      <c r="F10" s="1203"/>
      <c r="G10" s="1203"/>
      <c r="H10" s="1207">
        <f>+D10-F10</f>
        <v>0</v>
      </c>
      <c r="I10" s="1208"/>
    </row>
    <row r="11" spans="1:9">
      <c r="A11" s="556"/>
      <c r="B11" s="1203"/>
      <c r="C11" s="1203"/>
      <c r="D11" s="1204"/>
      <c r="E11" s="1204"/>
      <c r="F11" s="1204"/>
      <c r="G11" s="1204"/>
      <c r="H11" s="1207">
        <f t="shared" ref="H11:H19" si="0">+D11-F11</f>
        <v>0</v>
      </c>
      <c r="I11" s="1208"/>
    </row>
    <row r="12" spans="1:9">
      <c r="A12" s="556"/>
      <c r="B12" s="1203"/>
      <c r="C12" s="1203"/>
      <c r="D12" s="1204"/>
      <c r="E12" s="1204"/>
      <c r="F12" s="1204"/>
      <c r="G12" s="1204"/>
      <c r="H12" s="1207">
        <f t="shared" si="0"/>
        <v>0</v>
      </c>
      <c r="I12" s="1208"/>
    </row>
    <row r="13" spans="1:9" ht="18">
      <c r="A13" s="556"/>
      <c r="B13" s="1203"/>
      <c r="C13" s="1203"/>
      <c r="D13" s="1209" t="s">
        <v>225</v>
      </c>
      <c r="E13" s="1209"/>
      <c r="F13" s="1204"/>
      <c r="G13" s="1204"/>
      <c r="H13" s="1207">
        <v>0</v>
      </c>
      <c r="I13" s="1208"/>
    </row>
    <row r="14" spans="1:9">
      <c r="A14" s="556"/>
      <c r="B14" s="1203"/>
      <c r="C14" s="1203"/>
      <c r="D14" s="1210"/>
      <c r="E14" s="1210"/>
      <c r="F14" s="1204"/>
      <c r="G14" s="1204"/>
      <c r="H14" s="1207">
        <f t="shared" si="0"/>
        <v>0</v>
      </c>
      <c r="I14" s="1208"/>
    </row>
    <row r="15" spans="1:9">
      <c r="A15" s="556"/>
      <c r="B15" s="1203"/>
      <c r="C15" s="1203"/>
      <c r="D15" s="1204"/>
      <c r="E15" s="1204"/>
      <c r="F15" s="1204"/>
      <c r="G15" s="1204"/>
      <c r="H15" s="1207">
        <f t="shared" si="0"/>
        <v>0</v>
      </c>
      <c r="I15" s="1208"/>
    </row>
    <row r="16" spans="1:9">
      <c r="A16" s="556"/>
      <c r="B16" s="1203"/>
      <c r="C16" s="1203"/>
      <c r="D16" s="1204"/>
      <c r="E16" s="1204"/>
      <c r="F16" s="1204"/>
      <c r="G16" s="1204"/>
      <c r="H16" s="1207">
        <f t="shared" si="0"/>
        <v>0</v>
      </c>
      <c r="I16" s="1208"/>
    </row>
    <row r="17" spans="1:9">
      <c r="A17" s="556"/>
      <c r="B17" s="1203"/>
      <c r="C17" s="1203"/>
      <c r="D17" s="1204"/>
      <c r="E17" s="1204"/>
      <c r="F17" s="1204"/>
      <c r="G17" s="1204"/>
      <c r="H17" s="1207">
        <f t="shared" si="0"/>
        <v>0</v>
      </c>
      <c r="I17" s="1208"/>
    </row>
    <row r="18" spans="1:9">
      <c r="A18" s="556"/>
      <c r="B18" s="1203"/>
      <c r="C18" s="1203"/>
      <c r="D18" s="1204"/>
      <c r="E18" s="1204"/>
      <c r="F18" s="1204"/>
      <c r="G18" s="1204"/>
      <c r="H18" s="1207">
        <f t="shared" si="0"/>
        <v>0</v>
      </c>
      <c r="I18" s="1208"/>
    </row>
    <row r="19" spans="1:9">
      <c r="A19" s="556"/>
      <c r="B19" s="1203" t="s">
        <v>581</v>
      </c>
      <c r="C19" s="1203"/>
      <c r="D19" s="1204">
        <f>SUM(D10:E18)</f>
        <v>0</v>
      </c>
      <c r="E19" s="1204"/>
      <c r="F19" s="1204">
        <f>SUM(F10:G18)</f>
        <v>0</v>
      </c>
      <c r="G19" s="1204"/>
      <c r="H19" s="1207">
        <f t="shared" si="0"/>
        <v>0</v>
      </c>
      <c r="I19" s="1208"/>
    </row>
    <row r="20" spans="1:9">
      <c r="A20" s="556"/>
      <c r="B20" s="1203"/>
      <c r="C20" s="1203"/>
      <c r="D20" s="1203"/>
      <c r="E20" s="1203"/>
      <c r="F20" s="1203"/>
      <c r="G20" s="1203"/>
      <c r="H20" s="1203"/>
      <c r="I20" s="1203"/>
    </row>
    <row r="21" spans="1:9">
      <c r="A21" s="556"/>
      <c r="B21" s="1130" t="s">
        <v>582</v>
      </c>
      <c r="C21" s="1131"/>
      <c r="D21" s="1131"/>
      <c r="E21" s="1131"/>
      <c r="F21" s="1131"/>
      <c r="G21" s="1131"/>
      <c r="H21" s="1131"/>
      <c r="I21" s="1132"/>
    </row>
    <row r="22" spans="1:9">
      <c r="A22" s="556"/>
      <c r="B22" s="1203"/>
      <c r="C22" s="1203"/>
      <c r="D22" s="1203"/>
      <c r="E22" s="1203"/>
      <c r="F22" s="1203"/>
      <c r="G22" s="1203"/>
      <c r="H22" s="1203"/>
      <c r="I22" s="1203"/>
    </row>
    <row r="23" spans="1:9">
      <c r="A23" s="556"/>
      <c r="B23" s="1203"/>
      <c r="C23" s="1203"/>
      <c r="D23" s="1204"/>
      <c r="E23" s="1204"/>
      <c r="F23" s="1204"/>
      <c r="G23" s="1204"/>
      <c r="H23" s="1207">
        <f>+D23-F23</f>
        <v>0</v>
      </c>
      <c r="I23" s="1208"/>
    </row>
    <row r="24" spans="1:9">
      <c r="A24" s="556"/>
      <c r="B24" s="1203"/>
      <c r="C24" s="1203"/>
      <c r="D24" s="1204"/>
      <c r="E24" s="1204"/>
      <c r="F24" s="1204"/>
      <c r="G24" s="1204"/>
      <c r="H24" s="1207">
        <f>+D24-F24</f>
        <v>0</v>
      </c>
      <c r="I24" s="1208"/>
    </row>
    <row r="25" spans="1:9">
      <c r="A25" s="556"/>
      <c r="B25" s="1203"/>
      <c r="C25" s="1203"/>
      <c r="D25" s="1204"/>
      <c r="E25" s="1204"/>
      <c r="F25" s="1204"/>
      <c r="G25" s="1204"/>
      <c r="H25" s="1207">
        <f t="shared" ref="H25:H30" si="1">+D25-F25</f>
        <v>0</v>
      </c>
      <c r="I25" s="1208"/>
    </row>
    <row r="26" spans="1:9">
      <c r="A26" s="556"/>
      <c r="B26" s="1203"/>
      <c r="C26" s="1203"/>
      <c r="D26" s="1204"/>
      <c r="E26" s="1204"/>
      <c r="F26" s="1204"/>
      <c r="G26" s="1204"/>
      <c r="H26" s="1207">
        <f t="shared" si="1"/>
        <v>0</v>
      </c>
      <c r="I26" s="1208"/>
    </row>
    <row r="27" spans="1:9">
      <c r="A27" s="556"/>
      <c r="B27" s="1203"/>
      <c r="C27" s="1203"/>
      <c r="D27" s="1204"/>
      <c r="E27" s="1204"/>
      <c r="F27" s="1204"/>
      <c r="G27" s="1204"/>
      <c r="H27" s="1207">
        <f t="shared" si="1"/>
        <v>0</v>
      </c>
      <c r="I27" s="1208"/>
    </row>
    <row r="28" spans="1:9">
      <c r="A28" s="556"/>
      <c r="B28" s="1203"/>
      <c r="C28" s="1203"/>
      <c r="D28" s="1204"/>
      <c r="E28" s="1204"/>
      <c r="F28" s="1204"/>
      <c r="G28" s="1204"/>
      <c r="H28" s="1207">
        <f t="shared" si="1"/>
        <v>0</v>
      </c>
      <c r="I28" s="1208"/>
    </row>
    <row r="29" spans="1:9">
      <c r="A29" s="556"/>
      <c r="B29" s="1203"/>
      <c r="C29" s="1203"/>
      <c r="D29" s="1204"/>
      <c r="E29" s="1204"/>
      <c r="F29" s="1204"/>
      <c r="G29" s="1204"/>
      <c r="H29" s="1207">
        <f t="shared" si="1"/>
        <v>0</v>
      </c>
      <c r="I29" s="1208"/>
    </row>
    <row r="30" spans="1:9">
      <c r="A30" s="556"/>
      <c r="B30" s="1203"/>
      <c r="C30" s="1203"/>
      <c r="D30" s="1204"/>
      <c r="E30" s="1204"/>
      <c r="F30" s="1204"/>
      <c r="G30" s="1204"/>
      <c r="H30" s="1207">
        <f t="shared" si="1"/>
        <v>0</v>
      </c>
      <c r="I30" s="1208"/>
    </row>
    <row r="31" spans="1:9">
      <c r="A31" s="556"/>
      <c r="B31" s="1203" t="s">
        <v>583</v>
      </c>
      <c r="C31" s="1203"/>
      <c r="D31" s="1204">
        <f>SUM(D22:E30)</f>
        <v>0</v>
      </c>
      <c r="E31" s="1204"/>
      <c r="F31" s="1204">
        <f>SUM(F22:G30)</f>
        <v>0</v>
      </c>
      <c r="G31" s="1204"/>
      <c r="H31" s="1204">
        <f>+D31-F31</f>
        <v>0</v>
      </c>
      <c r="I31" s="1204"/>
    </row>
    <row r="32" spans="1:9">
      <c r="A32" s="556"/>
      <c r="B32" s="1203"/>
      <c r="C32" s="1203"/>
      <c r="D32" s="1204"/>
      <c r="E32" s="1204"/>
      <c r="F32" s="1204"/>
      <c r="G32" s="1204"/>
      <c r="H32" s="1204"/>
      <c r="I32" s="1204"/>
    </row>
    <row r="33" spans="1:10">
      <c r="A33" s="556"/>
      <c r="B33" s="1205" t="s">
        <v>157</v>
      </c>
      <c r="C33" s="1206"/>
      <c r="D33" s="1207">
        <f>+D19+D31</f>
        <v>0</v>
      </c>
      <c r="E33" s="1208"/>
      <c r="F33" s="1207">
        <f>+F19+F31</f>
        <v>0</v>
      </c>
      <c r="G33" s="1208"/>
      <c r="H33" s="1207">
        <f>+H19+H31</f>
        <v>0</v>
      </c>
      <c r="I33" s="1208"/>
    </row>
    <row r="34" spans="1:10">
      <c r="A34" s="556"/>
      <c r="B34" s="556"/>
      <c r="C34" s="556"/>
      <c r="D34" s="556"/>
      <c r="E34" s="556"/>
      <c r="F34" s="556"/>
      <c r="G34" s="556"/>
      <c r="H34" s="556"/>
      <c r="I34" s="556"/>
    </row>
    <row r="35" spans="1:10">
      <c r="B35" s="574" t="s">
        <v>49</v>
      </c>
    </row>
    <row r="36" spans="1:10">
      <c r="B36" s="556"/>
    </row>
    <row r="37" spans="1:10">
      <c r="B37" s="556"/>
    </row>
    <row r="38" spans="1:10">
      <c r="B38" s="575"/>
      <c r="C38" s="575"/>
      <c r="D38" s="575"/>
      <c r="F38" s="575"/>
      <c r="G38" s="575"/>
      <c r="H38" s="575"/>
      <c r="I38" s="575"/>
    </row>
    <row r="39" spans="1:10" ht="15">
      <c r="B39" s="1194" t="s">
        <v>710</v>
      </c>
      <c r="C39" s="1194"/>
      <c r="D39" s="1194"/>
      <c r="E39" s="503"/>
      <c r="F39" s="1194" t="s">
        <v>50</v>
      </c>
      <c r="G39" s="1194"/>
      <c r="H39" s="1194"/>
      <c r="I39" s="1194"/>
      <c r="J39" s="503"/>
    </row>
    <row r="40" spans="1:10" ht="15">
      <c r="B40" s="1176" t="s">
        <v>51</v>
      </c>
      <c r="C40" s="1176"/>
      <c r="D40" s="1176"/>
      <c r="E40" s="503"/>
      <c r="F40" s="1176" t="s">
        <v>478</v>
      </c>
      <c r="G40" s="1176"/>
      <c r="H40" s="1176"/>
      <c r="I40" s="1176"/>
      <c r="J40" s="503"/>
    </row>
    <row r="41" spans="1:10" ht="15">
      <c r="B41" s="503"/>
      <c r="C41" s="503"/>
      <c r="D41" s="503"/>
      <c r="E41" s="503"/>
      <c r="F41" s="503"/>
      <c r="G41" s="503"/>
      <c r="H41" s="503"/>
      <c r="I41" s="503"/>
      <c r="J41" s="503"/>
    </row>
  </sheetData>
  <mergeCells count="110">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9:D39"/>
    <mergeCell ref="F39:I39"/>
    <mergeCell ref="B40:D40"/>
    <mergeCell ref="F40:I40"/>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43"/>
  <sheetViews>
    <sheetView showGridLines="0" view="pageBreakPreview" zoomScale="85" zoomScaleNormal="85" zoomScaleSheetLayoutView="85" workbookViewId="0">
      <selection activeCell="B1" sqref="B1:E43"/>
    </sheetView>
  </sheetViews>
  <sheetFormatPr baseColWidth="10" defaultRowHeight="12.75"/>
  <cols>
    <col min="1" max="1" width="11.42578125" style="557"/>
    <col min="2" max="2" width="47.85546875" style="557" customWidth="1"/>
    <col min="3" max="3" width="2" style="557" customWidth="1"/>
    <col min="4" max="4" width="24.85546875" style="557" customWidth="1"/>
    <col min="5" max="5" width="25.5703125" style="557" customWidth="1"/>
    <col min="6" max="16384" width="11.42578125" style="557"/>
  </cols>
  <sheetData>
    <row r="1" spans="2:5" ht="18" customHeight="1">
      <c r="B1" s="1127" t="s">
        <v>479</v>
      </c>
      <c r="C1" s="1128"/>
      <c r="D1" s="1128"/>
      <c r="E1" s="1129"/>
    </row>
    <row r="2" spans="2:5" ht="18" customHeight="1">
      <c r="B2" s="1130" t="s">
        <v>584</v>
      </c>
      <c r="C2" s="1131"/>
      <c r="D2" s="1131"/>
      <c r="E2" s="1132"/>
    </row>
    <row r="3" spans="2:5" ht="18" customHeight="1">
      <c r="B3" s="1133" t="str">
        <f>+[3]EN!B3</f>
        <v>Del 01 de Enero al 31 de Marzo de  2019</v>
      </c>
      <c r="C3" s="1134"/>
      <c r="D3" s="1134"/>
      <c r="E3" s="1135"/>
    </row>
    <row r="4" spans="2:5">
      <c r="B4" s="556"/>
      <c r="C4" s="556"/>
      <c r="D4" s="556"/>
    </row>
    <row r="5" spans="2:5" ht="39" customHeight="1">
      <c r="B5" s="25" t="s">
        <v>0</v>
      </c>
      <c r="C5" s="161"/>
      <c r="D5" s="1212" t="s">
        <v>1</v>
      </c>
      <c r="E5" s="1212"/>
    </row>
    <row r="6" spans="2:5">
      <c r="B6" s="556"/>
      <c r="C6" s="556"/>
      <c r="D6" s="556"/>
    </row>
    <row r="7" spans="2:5">
      <c r="B7" s="256" t="s">
        <v>573</v>
      </c>
      <c r="C7" s="256"/>
      <c r="D7" s="256" t="s">
        <v>466</v>
      </c>
      <c r="E7" s="256" t="s">
        <v>484</v>
      </c>
    </row>
    <row r="8" spans="2:5">
      <c r="B8" s="1213" t="s">
        <v>580</v>
      </c>
      <c r="C8" s="1214"/>
      <c r="D8" s="1215"/>
      <c r="E8" s="1216"/>
    </row>
    <row r="9" spans="2:5">
      <c r="B9" s="778"/>
      <c r="C9" s="639"/>
      <c r="D9" s="778"/>
      <c r="E9" s="257"/>
    </row>
    <row r="10" spans="2:5">
      <c r="B10" s="778"/>
      <c r="C10" s="639"/>
      <c r="D10" s="778"/>
      <c r="E10" s="257"/>
    </row>
    <row r="11" spans="2:5">
      <c r="B11" s="778"/>
      <c r="C11" s="639"/>
      <c r="D11" s="778"/>
      <c r="E11" s="257"/>
    </row>
    <row r="12" spans="2:5">
      <c r="B12" s="778"/>
      <c r="C12" s="639"/>
      <c r="D12" s="778"/>
      <c r="E12" s="257"/>
    </row>
    <row r="13" spans="2:5">
      <c r="B13" s="778"/>
      <c r="C13" s="639"/>
      <c r="D13" s="778"/>
      <c r="E13" s="257"/>
    </row>
    <row r="14" spans="2:5" ht="18">
      <c r="B14" s="778"/>
      <c r="C14" s="639"/>
      <c r="D14" s="325" t="s">
        <v>225</v>
      </c>
      <c r="E14" s="257"/>
    </row>
    <row r="15" spans="2:5">
      <c r="B15" s="778"/>
      <c r="C15" s="639"/>
      <c r="D15" s="778"/>
      <c r="E15" s="257"/>
    </row>
    <row r="16" spans="2:5">
      <c r="B16" s="778"/>
      <c r="C16" s="639"/>
      <c r="D16" s="778"/>
      <c r="E16" s="257"/>
    </row>
    <row r="17" spans="2:5">
      <c r="B17" s="778"/>
      <c r="C17" s="639"/>
      <c r="D17" s="778"/>
      <c r="E17" s="257"/>
    </row>
    <row r="18" spans="2:5">
      <c r="B18" s="778"/>
      <c r="C18" s="639"/>
      <c r="D18" s="778"/>
      <c r="E18" s="257"/>
    </row>
    <row r="19" spans="2:5">
      <c r="B19" s="779" t="s">
        <v>585</v>
      </c>
      <c r="C19" s="510"/>
      <c r="D19" s="778">
        <f>SUM(D9:D18)</f>
        <v>0</v>
      </c>
      <c r="E19" s="778">
        <f>SUM(E9:E18)</f>
        <v>0</v>
      </c>
    </row>
    <row r="20" spans="2:5">
      <c r="B20" s="778"/>
      <c r="C20" s="639"/>
      <c r="D20" s="778"/>
      <c r="E20" s="257"/>
    </row>
    <row r="21" spans="2:5">
      <c r="B21" s="1213" t="s">
        <v>582</v>
      </c>
      <c r="C21" s="1217"/>
      <c r="D21" s="1215"/>
      <c r="E21" s="1216"/>
    </row>
    <row r="22" spans="2:5">
      <c r="B22" s="778"/>
      <c r="C22" s="639"/>
      <c r="D22" s="778"/>
      <c r="E22" s="257"/>
    </row>
    <row r="23" spans="2:5">
      <c r="B23" s="778"/>
      <c r="C23" s="639"/>
      <c r="D23" s="778"/>
      <c r="E23" s="257"/>
    </row>
    <row r="24" spans="2:5">
      <c r="B24" s="778"/>
      <c r="C24" s="639"/>
      <c r="D24" s="778"/>
      <c r="E24" s="257"/>
    </row>
    <row r="25" spans="2:5">
      <c r="B25" s="778"/>
      <c r="C25" s="639"/>
      <c r="D25" s="778"/>
      <c r="E25" s="257"/>
    </row>
    <row r="26" spans="2:5">
      <c r="B26" s="778"/>
      <c r="C26" s="639"/>
      <c r="D26" s="778"/>
      <c r="E26" s="257"/>
    </row>
    <row r="27" spans="2:5">
      <c r="B27" s="778"/>
      <c r="C27" s="639"/>
      <c r="D27" s="778"/>
      <c r="E27" s="257"/>
    </row>
    <row r="28" spans="2:5">
      <c r="B28" s="778"/>
      <c r="C28" s="639"/>
      <c r="D28" s="778"/>
      <c r="E28" s="257"/>
    </row>
    <row r="29" spans="2:5">
      <c r="B29" s="778"/>
      <c r="C29" s="639"/>
      <c r="D29" s="778"/>
      <c r="E29" s="257"/>
    </row>
    <row r="30" spans="2:5">
      <c r="B30" s="778"/>
      <c r="C30" s="639"/>
      <c r="D30" s="778"/>
      <c r="E30" s="257"/>
    </row>
    <row r="31" spans="2:5">
      <c r="B31" s="778"/>
      <c r="C31" s="639"/>
      <c r="D31" s="778"/>
      <c r="E31" s="257"/>
    </row>
    <row r="32" spans="2:5">
      <c r="B32" s="778"/>
      <c r="C32" s="639"/>
      <c r="D32" s="778"/>
      <c r="E32" s="257"/>
    </row>
    <row r="33" spans="2:5">
      <c r="B33" s="778"/>
      <c r="C33" s="639"/>
      <c r="D33" s="778"/>
      <c r="E33" s="257"/>
    </row>
    <row r="34" spans="2:5">
      <c r="B34" s="779" t="s">
        <v>586</v>
      </c>
      <c r="C34" s="510"/>
      <c r="D34" s="778">
        <f>SUM(D22:D33)</f>
        <v>0</v>
      </c>
      <c r="E34" s="778">
        <f>SUM(E22:E33)</f>
        <v>0</v>
      </c>
    </row>
    <row r="35" spans="2:5">
      <c r="B35" s="778"/>
      <c r="C35" s="639"/>
      <c r="D35" s="778"/>
      <c r="E35" s="257"/>
    </row>
    <row r="36" spans="2:5">
      <c r="B36" s="779" t="s">
        <v>157</v>
      </c>
      <c r="C36" s="780"/>
      <c r="D36" s="781">
        <f>+D19+D34</f>
        <v>0</v>
      </c>
      <c r="E36" s="781">
        <f>+E19+E34</f>
        <v>0</v>
      </c>
    </row>
    <row r="38" spans="2:5">
      <c r="B38" s="574" t="s">
        <v>49</v>
      </c>
    </row>
    <row r="39" spans="2:5">
      <c r="B39" s="556"/>
    </row>
    <row r="40" spans="2:5">
      <c r="B40" s="556"/>
    </row>
    <row r="41" spans="2:5">
      <c r="B41" s="575"/>
      <c r="C41" s="552"/>
      <c r="D41" s="576"/>
      <c r="E41" s="576"/>
    </row>
    <row r="42" spans="2:5">
      <c r="B42" s="637" t="s">
        <v>710</v>
      </c>
      <c r="C42" s="638"/>
      <c r="D42" s="1194" t="s">
        <v>587</v>
      </c>
      <c r="E42" s="1194"/>
    </row>
    <row r="43" spans="2:5">
      <c r="B43" s="637" t="s">
        <v>51</v>
      </c>
      <c r="C43" s="637"/>
      <c r="D43" s="1176" t="s">
        <v>52</v>
      </c>
      <c r="E43" s="1176"/>
    </row>
  </sheetData>
  <mergeCells count="8">
    <mergeCell ref="D42:E42"/>
    <mergeCell ref="D43:E43"/>
    <mergeCell ref="B1:E1"/>
    <mergeCell ref="B2:E2"/>
    <mergeCell ref="B3:E3"/>
    <mergeCell ref="D5:E5"/>
    <mergeCell ref="B8:E8"/>
    <mergeCell ref="B21:E21"/>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501"/>
  <sheetViews>
    <sheetView view="pageBreakPreview" topLeftCell="A40" zoomScale="83" zoomScaleNormal="100" zoomScaleSheetLayoutView="83" workbookViewId="0">
      <selection activeCell="E64" sqref="E64"/>
    </sheetView>
  </sheetViews>
  <sheetFormatPr baseColWidth="10" defaultRowHeight="15"/>
  <cols>
    <col min="1" max="1" width="21.28515625" style="503" customWidth="1"/>
    <col min="2" max="2" width="3.42578125" customWidth="1"/>
    <col min="3" max="3" width="86.140625" customWidth="1"/>
    <col min="4" max="4" width="41.7109375" customWidth="1"/>
    <col min="5" max="5" width="47" customWidth="1"/>
  </cols>
  <sheetData>
    <row r="1" spans="1:39" s="374" customFormat="1" ht="52.5" customHeight="1">
      <c r="B1" s="1010" t="s">
        <v>1046</v>
      </c>
      <c r="C1" s="1011"/>
      <c r="D1" s="1011"/>
      <c r="E1" s="1012"/>
    </row>
    <row r="2" spans="1:39">
      <c r="A2" s="513"/>
      <c r="B2" s="378"/>
      <c r="C2" s="377"/>
      <c r="D2" s="376">
        <v>2019</v>
      </c>
      <c r="E2" s="375">
        <v>2018</v>
      </c>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row>
    <row r="3" spans="1:39">
      <c r="A3" s="513"/>
      <c r="B3" s="373" t="s">
        <v>3</v>
      </c>
      <c r="C3" s="379"/>
      <c r="D3" s="390"/>
      <c r="E3" s="371"/>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row>
    <row r="4" spans="1:39">
      <c r="A4" s="513"/>
      <c r="B4" s="383" t="s">
        <v>733</v>
      </c>
      <c r="C4" s="372"/>
      <c r="D4" s="380">
        <f>SUM(D5:D12)</f>
        <v>39703870</v>
      </c>
      <c r="E4" s="381">
        <f>SUM(E5:E12)</f>
        <v>82358035.689999998</v>
      </c>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row>
    <row r="5" spans="1:39">
      <c r="A5" s="513"/>
      <c r="B5" s="378"/>
      <c r="C5" s="382" t="s">
        <v>5</v>
      </c>
      <c r="D5" s="391"/>
      <c r="E5" s="392"/>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row>
    <row r="6" spans="1:39">
      <c r="A6" s="513"/>
      <c r="B6" s="378"/>
      <c r="C6" s="382" t="s">
        <v>161</v>
      </c>
      <c r="D6" s="391"/>
      <c r="E6" s="392"/>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row>
    <row r="7" spans="1:39">
      <c r="A7" s="513"/>
      <c r="B7" s="378"/>
      <c r="C7" s="382" t="s">
        <v>7</v>
      </c>
      <c r="D7" s="391"/>
      <c r="E7" s="392"/>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row>
    <row r="8" spans="1:39">
      <c r="A8" s="513"/>
      <c r="B8" s="378"/>
      <c r="C8" s="382" t="s">
        <v>9</v>
      </c>
      <c r="D8" s="391"/>
      <c r="E8" s="392"/>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row>
    <row r="9" spans="1:39">
      <c r="A9" s="513"/>
      <c r="B9" s="378"/>
      <c r="C9" s="382" t="s">
        <v>10</v>
      </c>
      <c r="D9" s="391">
        <v>0</v>
      </c>
      <c r="E9" s="392">
        <v>79447511.189999998</v>
      </c>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row>
    <row r="10" spans="1:39">
      <c r="A10" s="513"/>
      <c r="B10" s="378"/>
      <c r="C10" s="382" t="s">
        <v>11</v>
      </c>
      <c r="D10" s="391">
        <v>0</v>
      </c>
      <c r="E10" s="392">
        <v>2910524.5</v>
      </c>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row>
    <row r="11" spans="1:39">
      <c r="A11" s="513"/>
      <c r="B11" s="378"/>
      <c r="C11" s="382" t="s">
        <v>13</v>
      </c>
      <c r="D11" s="391">
        <v>39703870</v>
      </c>
      <c r="E11" s="392">
        <v>0</v>
      </c>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row>
    <row r="12" spans="1:39" ht="22.5">
      <c r="A12" s="513"/>
      <c r="B12" s="378"/>
      <c r="C12" s="382" t="s">
        <v>15</v>
      </c>
      <c r="D12" s="391"/>
      <c r="E12" s="392"/>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row>
    <row r="13" spans="1:39">
      <c r="A13" s="513"/>
      <c r="B13" s="383" t="s">
        <v>18</v>
      </c>
      <c r="C13" s="379"/>
      <c r="D13" s="393">
        <f>SUM(D14:D15)</f>
        <v>191469416.40000001</v>
      </c>
      <c r="E13" s="394">
        <f>SUM(E14:E15)</f>
        <v>825224222.56000006</v>
      </c>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row>
    <row r="14" spans="1:39">
      <c r="A14" s="513"/>
      <c r="B14" s="378"/>
      <c r="C14" s="382" t="s">
        <v>20</v>
      </c>
      <c r="D14" s="391">
        <v>1013109.43</v>
      </c>
      <c r="E14" s="392">
        <v>26598015.23</v>
      </c>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row>
    <row r="15" spans="1:39">
      <c r="A15" s="513"/>
      <c r="B15" s="378"/>
      <c r="C15" s="382" t="s">
        <v>734</v>
      </c>
      <c r="D15" s="391">
        <v>190456306.97</v>
      </c>
      <c r="E15" s="392">
        <v>798626207.33000004</v>
      </c>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row>
    <row r="16" spans="1:39">
      <c r="A16" s="513"/>
      <c r="B16" s="383" t="s">
        <v>24</v>
      </c>
      <c r="C16" s="379"/>
      <c r="D16" s="393">
        <f>SUM(D17:D22)</f>
        <v>2159681.17</v>
      </c>
      <c r="E16" s="394">
        <f>SUM(E17:E22)</f>
        <v>7161997.7800000003</v>
      </c>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row>
    <row r="17" spans="1:39">
      <c r="A17" s="513"/>
      <c r="B17" s="378"/>
      <c r="C17" s="382" t="s">
        <v>735</v>
      </c>
      <c r="D17" s="391">
        <v>0</v>
      </c>
      <c r="E17" s="392">
        <v>7161997.7800000003</v>
      </c>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row>
    <row r="18" spans="1:39">
      <c r="A18" s="513"/>
      <c r="B18" s="378"/>
      <c r="C18" s="382" t="s">
        <v>26</v>
      </c>
      <c r="D18" s="391"/>
      <c r="E18" s="392"/>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row>
    <row r="19" spans="1:39">
      <c r="A19" s="513"/>
      <c r="B19" s="378"/>
      <c r="C19" s="382" t="s">
        <v>27</v>
      </c>
      <c r="D19" s="391"/>
      <c r="E19" s="392"/>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row>
    <row r="20" spans="1:39">
      <c r="A20" s="513"/>
      <c r="B20" s="378"/>
      <c r="C20" s="382" t="s">
        <v>29</v>
      </c>
      <c r="D20" s="391"/>
      <c r="E20" s="392"/>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row>
    <row r="21" spans="1:39">
      <c r="A21" s="513"/>
      <c r="B21" s="378"/>
      <c r="C21" s="382" t="s">
        <v>31</v>
      </c>
      <c r="D21" s="391">
        <v>2159681.17</v>
      </c>
      <c r="E21" s="392"/>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row>
    <row r="22" spans="1:39">
      <c r="A22" s="513"/>
      <c r="B22" s="378"/>
      <c r="C22" s="382"/>
      <c r="D22" s="391"/>
      <c r="E22" s="392"/>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row>
    <row r="23" spans="1:39">
      <c r="A23" s="513"/>
      <c r="B23" s="384" t="s">
        <v>33</v>
      </c>
      <c r="C23" s="385"/>
      <c r="D23" s="393">
        <f>D4+D13+D16</f>
        <v>233332967.56999999</v>
      </c>
      <c r="E23" s="395">
        <f>E4+E13+E16</f>
        <v>914744256.02999997</v>
      </c>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row>
    <row r="24" spans="1:39">
      <c r="A24" s="513"/>
      <c r="B24" s="378"/>
      <c r="C24" s="379"/>
      <c r="D24" s="393"/>
      <c r="E24" s="395"/>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row>
    <row r="25" spans="1:39">
      <c r="A25" s="513"/>
      <c r="B25" s="373" t="s">
        <v>4</v>
      </c>
      <c r="C25" s="379"/>
      <c r="D25" s="396"/>
      <c r="E25" s="397"/>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row>
    <row r="26" spans="1:39">
      <c r="A26" s="513"/>
      <c r="B26" s="383" t="s">
        <v>736</v>
      </c>
      <c r="C26" s="379"/>
      <c r="D26" s="393">
        <f>SUM(D27:D29)</f>
        <v>177137257.87</v>
      </c>
      <c r="E26" s="394">
        <f>SUM(E27:E29)</f>
        <v>889429998.94999993</v>
      </c>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row>
    <row r="27" spans="1:39">
      <c r="A27" s="513"/>
      <c r="B27" s="378"/>
      <c r="C27" s="382" t="s">
        <v>166</v>
      </c>
      <c r="D27" s="391">
        <v>164443717.49000001</v>
      </c>
      <c r="E27" s="392">
        <v>733867255.27999997</v>
      </c>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row>
    <row r="28" spans="1:39">
      <c r="A28" s="513"/>
      <c r="B28" s="378"/>
      <c r="C28" s="382" t="s">
        <v>6</v>
      </c>
      <c r="D28" s="391">
        <v>1183789.23</v>
      </c>
      <c r="E28" s="392">
        <v>51440005.030000001</v>
      </c>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row>
    <row r="29" spans="1:39">
      <c r="A29" s="513"/>
      <c r="B29" s="378"/>
      <c r="C29" s="382" t="s">
        <v>8</v>
      </c>
      <c r="D29" s="391">
        <v>11509751.15</v>
      </c>
      <c r="E29" s="392">
        <v>104122738.64</v>
      </c>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row>
    <row r="30" spans="1:39">
      <c r="A30" s="513"/>
      <c r="B30" s="383" t="s">
        <v>737</v>
      </c>
      <c r="C30" s="379"/>
      <c r="D30" s="393">
        <f>SUM(D31:D39)</f>
        <v>29120</v>
      </c>
      <c r="E30" s="394">
        <f>SUM(E31:E39)</f>
        <v>4682043.13</v>
      </c>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row>
    <row r="31" spans="1:39">
      <c r="A31" s="513"/>
      <c r="B31" s="378"/>
      <c r="C31" s="382" t="s">
        <v>12</v>
      </c>
      <c r="D31" s="391"/>
      <c r="E31" s="392"/>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row>
    <row r="32" spans="1:39">
      <c r="A32" s="513"/>
      <c r="B32" s="378"/>
      <c r="C32" s="382" t="s">
        <v>14</v>
      </c>
      <c r="D32" s="391"/>
      <c r="E32" s="392"/>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row>
    <row r="33" spans="1:39">
      <c r="A33" s="513"/>
      <c r="B33" s="378"/>
      <c r="C33" s="382" t="s">
        <v>16</v>
      </c>
      <c r="D33" s="391"/>
      <c r="E33" s="392"/>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row>
    <row r="34" spans="1:39">
      <c r="A34" s="513"/>
      <c r="B34" s="378"/>
      <c r="C34" s="382" t="s">
        <v>17</v>
      </c>
      <c r="D34" s="391">
        <v>29120</v>
      </c>
      <c r="E34" s="392">
        <v>4682043.13</v>
      </c>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row>
    <row r="35" spans="1:39">
      <c r="A35" s="513"/>
      <c r="B35" s="378"/>
      <c r="C35" s="382" t="s">
        <v>19</v>
      </c>
      <c r="D35" s="391"/>
      <c r="E35" s="392"/>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row>
    <row r="36" spans="1:39">
      <c r="A36" s="513"/>
      <c r="B36" s="378"/>
      <c r="C36" s="382" t="s">
        <v>21</v>
      </c>
      <c r="D36" s="391"/>
      <c r="E36" s="392"/>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row>
    <row r="37" spans="1:39">
      <c r="A37" s="513"/>
      <c r="B37" s="378"/>
      <c r="C37" s="382" t="s">
        <v>22</v>
      </c>
      <c r="D37" s="391"/>
      <c r="E37" s="392"/>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row>
    <row r="38" spans="1:39">
      <c r="A38" s="513"/>
      <c r="B38" s="378"/>
      <c r="C38" s="382" t="s">
        <v>23</v>
      </c>
      <c r="D38" s="391"/>
      <c r="E38" s="392"/>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row>
    <row r="39" spans="1:39">
      <c r="A39" s="513"/>
      <c r="B39" s="378"/>
      <c r="C39" s="382" t="s">
        <v>25</v>
      </c>
      <c r="D39" s="391"/>
      <c r="E39" s="392"/>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row>
    <row r="40" spans="1:39">
      <c r="A40" s="513"/>
      <c r="B40" s="383" t="s">
        <v>20</v>
      </c>
      <c r="C40" s="379"/>
      <c r="D40" s="393">
        <f>SUM(D41:D43)</f>
        <v>0</v>
      </c>
      <c r="E40" s="394">
        <f>SUM(E41:E43)</f>
        <v>0</v>
      </c>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row>
    <row r="41" spans="1:39">
      <c r="A41" s="513"/>
      <c r="B41" s="378"/>
      <c r="C41" s="382" t="s">
        <v>28</v>
      </c>
      <c r="D41" s="391"/>
      <c r="E41" s="392"/>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row>
    <row r="42" spans="1:39">
      <c r="A42" s="513"/>
      <c r="B42" s="378"/>
      <c r="C42" s="382" t="s">
        <v>30</v>
      </c>
      <c r="D42" s="391"/>
      <c r="E42" s="392"/>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1:39">
      <c r="A43" s="513"/>
      <c r="B43" s="378"/>
      <c r="C43" s="382" t="s">
        <v>32</v>
      </c>
      <c r="D43" s="391"/>
      <c r="E43" s="392"/>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row>
    <row r="44" spans="1:39">
      <c r="A44" s="513"/>
      <c r="B44" s="383" t="s">
        <v>34</v>
      </c>
      <c r="C44" s="379"/>
      <c r="D44" s="393">
        <f>SUM(D45:D49)</f>
        <v>0</v>
      </c>
      <c r="E44" s="394">
        <v>0</v>
      </c>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row>
    <row r="45" spans="1:39">
      <c r="A45" s="513"/>
      <c r="B45" s="378"/>
      <c r="C45" s="382" t="s">
        <v>35</v>
      </c>
      <c r="D45" s="391"/>
      <c r="E45" s="392"/>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row>
    <row r="46" spans="1:39">
      <c r="A46" s="513"/>
      <c r="B46" s="378"/>
      <c r="C46" s="382" t="s">
        <v>36</v>
      </c>
      <c r="D46" s="391"/>
      <c r="E46" s="392"/>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row>
    <row r="47" spans="1:39">
      <c r="A47" s="513"/>
      <c r="B47" s="378"/>
      <c r="C47" s="382" t="s">
        <v>37</v>
      </c>
      <c r="D47" s="391"/>
      <c r="E47" s="392"/>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row>
    <row r="48" spans="1:39">
      <c r="A48" s="513"/>
      <c r="B48" s="378"/>
      <c r="C48" s="382" t="s">
        <v>38</v>
      </c>
      <c r="D48" s="391"/>
      <c r="E48" s="392"/>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row>
    <row r="49" spans="1:39" ht="22.5" customHeight="1">
      <c r="A49" s="513"/>
      <c r="B49" s="378"/>
      <c r="C49" s="382" t="s">
        <v>39</v>
      </c>
      <c r="D49" s="391"/>
      <c r="E49" s="392"/>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row>
    <row r="50" spans="1:39">
      <c r="A50" s="513"/>
      <c r="B50" s="383" t="s">
        <v>40</v>
      </c>
      <c r="C50" s="379"/>
      <c r="D50" s="393">
        <f>SUM(D51:D56)</f>
        <v>117369.85</v>
      </c>
      <c r="E50" s="394">
        <f>SUM(E51:E56)</f>
        <v>53423520.829999998</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row>
    <row r="51" spans="1:39">
      <c r="A51" s="513"/>
      <c r="B51" s="378"/>
      <c r="C51" s="382" t="s">
        <v>41</v>
      </c>
      <c r="D51" s="391">
        <v>117369.85</v>
      </c>
      <c r="E51" s="392">
        <v>53423520.829999998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row>
    <row r="52" spans="1:39">
      <c r="A52" s="513"/>
      <c r="B52" s="378"/>
      <c r="C52" s="382" t="s">
        <v>42</v>
      </c>
      <c r="D52" s="391"/>
      <c r="E52" s="392"/>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row>
    <row r="53" spans="1:39">
      <c r="A53" s="513"/>
      <c r="B53" s="378"/>
      <c r="C53" s="382" t="s">
        <v>43</v>
      </c>
      <c r="D53" s="391"/>
      <c r="E53" s="392"/>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row>
    <row r="54" spans="1:39">
      <c r="A54" s="513"/>
      <c r="B54" s="378"/>
      <c r="C54" s="382" t="s">
        <v>44</v>
      </c>
      <c r="D54" s="391"/>
      <c r="E54" s="392"/>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row>
    <row r="55" spans="1:39">
      <c r="A55" s="513"/>
      <c r="B55" s="378"/>
      <c r="C55" s="382" t="s">
        <v>45</v>
      </c>
      <c r="D55" s="391"/>
      <c r="E55" s="392"/>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row>
    <row r="56" spans="1:39">
      <c r="A56" s="513"/>
      <c r="B56" s="378"/>
      <c r="C56" s="382" t="s">
        <v>46</v>
      </c>
      <c r="D56" s="391"/>
      <c r="E56" s="392"/>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row>
    <row r="57" spans="1:39">
      <c r="A57" s="513"/>
      <c r="B57" s="383" t="s">
        <v>47</v>
      </c>
      <c r="C57" s="379"/>
      <c r="D57" s="393">
        <f>SUM(D58)</f>
        <v>0</v>
      </c>
      <c r="E57" s="394">
        <v>0</v>
      </c>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row>
    <row r="58" spans="1:39">
      <c r="A58" s="513"/>
      <c r="B58" s="378"/>
      <c r="C58" s="382" t="s">
        <v>738</v>
      </c>
      <c r="D58" s="391"/>
      <c r="E58" s="392"/>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row>
    <row r="59" spans="1:39">
      <c r="A59" s="513"/>
      <c r="B59" s="378"/>
      <c r="C59" s="382"/>
      <c r="D59" s="391"/>
      <c r="E59" s="392"/>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row>
    <row r="60" spans="1:39">
      <c r="A60" s="513"/>
      <c r="B60" s="373" t="s">
        <v>48</v>
      </c>
      <c r="C60" s="379"/>
      <c r="D60" s="393">
        <f>D26+D30+D40+D44+D50</f>
        <v>177283747.72</v>
      </c>
      <c r="E60" s="394">
        <f>E26+E30+E40+E44+E50</f>
        <v>947535562.90999997</v>
      </c>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row>
    <row r="61" spans="1:39">
      <c r="A61" s="513"/>
      <c r="B61" s="378"/>
      <c r="C61" s="379"/>
      <c r="D61" s="393"/>
      <c r="E61" s="395"/>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row>
    <row r="62" spans="1:39">
      <c r="A62" s="513"/>
      <c r="B62" s="373" t="s">
        <v>159</v>
      </c>
      <c r="C62" s="379"/>
      <c r="D62" s="393">
        <f>D23-D60</f>
        <v>56049219.849999994</v>
      </c>
      <c r="E62" s="394">
        <f>E23-E60</f>
        <v>-32791306.879999995</v>
      </c>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row>
    <row r="63" spans="1:39">
      <c r="A63" s="513"/>
      <c r="B63" s="386"/>
      <c r="C63" s="387"/>
      <c r="D63" s="388"/>
      <c r="E63" s="389"/>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row>
    <row r="64" spans="1:39">
      <c r="A64" s="513"/>
      <c r="B64" s="37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row>
    <row r="65" spans="1:39">
      <c r="A65" s="513"/>
      <c r="B65" s="280" t="s">
        <v>49</v>
      </c>
      <c r="C65" s="363"/>
      <c r="D65" s="363"/>
      <c r="E65" s="363"/>
      <c r="F65" s="363"/>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row>
    <row r="66" spans="1:39">
      <c r="A66" s="513"/>
      <c r="B66" s="513"/>
      <c r="C66" s="36"/>
      <c r="D66" s="36"/>
      <c r="E66" s="36"/>
      <c r="F66" s="36"/>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row>
    <row r="67" spans="1:39">
      <c r="A67" s="513"/>
      <c r="B67" s="513"/>
      <c r="C67" s="36"/>
      <c r="D67" s="36"/>
      <c r="E67" s="36"/>
      <c r="F67" s="36"/>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row>
    <row r="68" spans="1:39">
      <c r="A68" s="513"/>
      <c r="B68" s="513"/>
      <c r="C68" s="36"/>
      <c r="D68" s="36"/>
      <c r="E68" s="36"/>
      <c r="F68" s="36"/>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row>
    <row r="69" spans="1:39">
      <c r="A69" s="513"/>
      <c r="B69" s="36"/>
      <c r="C69" s="45"/>
      <c r="D69" s="46"/>
      <c r="E69" s="46"/>
      <c r="F69" s="27"/>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row>
    <row r="70" spans="1:39">
      <c r="A70" s="513"/>
      <c r="B70" s="36"/>
      <c r="C70" s="45"/>
      <c r="D70" s="46"/>
      <c r="E70" s="46"/>
      <c r="F70" s="27"/>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row>
    <row r="71" spans="1:39">
      <c r="A71" s="513"/>
      <c r="B71" s="36"/>
      <c r="C71" s="45" t="s">
        <v>817</v>
      </c>
      <c r="D71" s="465"/>
      <c r="E71" s="148"/>
      <c r="F71" s="148"/>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row>
    <row r="72" spans="1:39">
      <c r="A72" s="513"/>
      <c r="B72" s="48"/>
      <c r="C72" s="97" t="s">
        <v>710</v>
      </c>
      <c r="D72" s="464" t="s">
        <v>50</v>
      </c>
      <c r="E72" s="374"/>
      <c r="F72" s="468"/>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row>
    <row r="73" spans="1:39">
      <c r="A73" s="513"/>
      <c r="B73" s="50"/>
      <c r="C73" s="463" t="s">
        <v>51</v>
      </c>
      <c r="D73" s="466" t="s">
        <v>52</v>
      </c>
      <c r="F73" s="466"/>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row>
    <row r="74" spans="1:39">
      <c r="A74" s="513"/>
      <c r="B74" s="374"/>
      <c r="C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row>
    <row r="75" spans="1:39">
      <c r="A75" s="513"/>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row>
    <row r="76" spans="1:39">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row>
    <row r="77" spans="1:39">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row>
    <row r="78" spans="1:39">
      <c r="B78" s="374"/>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4"/>
      <c r="AG78" s="374"/>
      <c r="AH78" s="374"/>
      <c r="AI78" s="374"/>
      <c r="AJ78" s="374"/>
      <c r="AK78" s="374"/>
      <c r="AL78" s="374"/>
      <c r="AM78" s="374"/>
    </row>
    <row r="79" spans="1:39">
      <c r="B79" s="374"/>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4"/>
      <c r="AH79" s="374"/>
      <c r="AI79" s="374"/>
      <c r="AJ79" s="374"/>
      <c r="AK79" s="374"/>
      <c r="AL79" s="374"/>
      <c r="AM79" s="374"/>
    </row>
    <row r="80" spans="1:39">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row>
    <row r="81" spans="2:39">
      <c r="B81" s="374"/>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4"/>
    </row>
    <row r="82" spans="2:39">
      <c r="B82" s="374"/>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row>
    <row r="83" spans="2:39">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row>
    <row r="84" spans="2:39">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row>
    <row r="85" spans="2:39">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row>
    <row r="86" spans="2:39">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row>
    <row r="87" spans="2:39">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row>
    <row r="88" spans="2:39">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row>
    <row r="89" spans="2:39">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row>
    <row r="90" spans="2:39">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374"/>
      <c r="Z90" s="374"/>
      <c r="AA90" s="374"/>
      <c r="AB90" s="374"/>
      <c r="AC90" s="374"/>
      <c r="AD90" s="374"/>
      <c r="AE90" s="374"/>
      <c r="AF90" s="374"/>
      <c r="AG90" s="374"/>
      <c r="AH90" s="374"/>
      <c r="AI90" s="374"/>
      <c r="AJ90" s="374"/>
      <c r="AK90" s="374"/>
      <c r="AL90" s="374"/>
      <c r="AM90" s="374"/>
    </row>
    <row r="91" spans="2:39">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row>
    <row r="92" spans="2:39">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row>
    <row r="93" spans="2:39">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row>
    <row r="94" spans="2:39">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c r="AF94" s="374"/>
      <c r="AG94" s="374"/>
      <c r="AH94" s="374"/>
      <c r="AI94" s="374"/>
      <c r="AJ94" s="374"/>
      <c r="AK94" s="374"/>
      <c r="AL94" s="374"/>
      <c r="AM94" s="374"/>
    </row>
    <row r="95" spans="2:39">
      <c r="B95" s="374"/>
      <c r="C95" s="374"/>
      <c r="D95" s="374"/>
      <c r="E95" s="374"/>
      <c r="F95" s="374"/>
      <c r="G95" s="374"/>
      <c r="H95" s="374"/>
      <c r="I95" s="374"/>
      <c r="J95" s="374"/>
      <c r="K95" s="374"/>
      <c r="L95" s="374"/>
      <c r="M95" s="374"/>
      <c r="N95" s="374"/>
      <c r="O95" s="374"/>
      <c r="P95" s="374"/>
      <c r="Q95" s="374"/>
      <c r="R95" s="374"/>
      <c r="S95" s="374"/>
      <c r="T95" s="374"/>
      <c r="U95" s="374"/>
      <c r="V95" s="374"/>
      <c r="W95" s="374"/>
      <c r="X95" s="374"/>
      <c r="Y95" s="374"/>
      <c r="Z95" s="374"/>
      <c r="AA95" s="374"/>
      <c r="AB95" s="374"/>
      <c r="AC95" s="374"/>
      <c r="AD95" s="374"/>
      <c r="AE95" s="374"/>
      <c r="AF95" s="374"/>
      <c r="AG95" s="374"/>
      <c r="AH95" s="374"/>
      <c r="AI95" s="374"/>
      <c r="AJ95" s="374"/>
      <c r="AK95" s="374"/>
      <c r="AL95" s="374"/>
      <c r="AM95" s="374"/>
    </row>
    <row r="96" spans="2:39">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row>
    <row r="97" spans="2:39">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row>
    <row r="98" spans="2:39">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row>
    <row r="99" spans="2:39">
      <c r="B99" s="374"/>
      <c r="C99" s="374"/>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row>
    <row r="100" spans="2:39">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row>
    <row r="101" spans="2:39">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row>
    <row r="102" spans="2:39">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374"/>
      <c r="AI102" s="374"/>
      <c r="AJ102" s="374"/>
      <c r="AK102" s="374"/>
      <c r="AL102" s="374"/>
      <c r="AM102" s="374"/>
    </row>
    <row r="103" spans="2:39">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4"/>
      <c r="AH103" s="374"/>
      <c r="AI103" s="374"/>
      <c r="AJ103" s="374"/>
      <c r="AK103" s="374"/>
      <c r="AL103" s="374"/>
      <c r="AM103" s="374"/>
    </row>
    <row r="104" spans="2:39">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row>
    <row r="105" spans="2:39">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row>
    <row r="106" spans="2:39">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row>
    <row r="107" spans="2:39">
      <c r="B107" s="374"/>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row>
    <row r="108" spans="2:39">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row>
    <row r="109" spans="2:39">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row>
    <row r="110" spans="2:39">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row>
    <row r="111" spans="2:39">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row>
    <row r="112" spans="2:39">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row>
    <row r="113" spans="2:39">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74"/>
      <c r="AI113" s="374"/>
      <c r="AJ113" s="374"/>
      <c r="AK113" s="374"/>
      <c r="AL113" s="374"/>
      <c r="AM113" s="374"/>
    </row>
    <row r="114" spans="2:39">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4"/>
      <c r="AH114" s="374"/>
      <c r="AI114" s="374"/>
      <c r="AJ114" s="374"/>
      <c r="AK114" s="374"/>
      <c r="AL114" s="374"/>
      <c r="AM114" s="374"/>
    </row>
    <row r="115" spans="2:39">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c r="AI115" s="374"/>
      <c r="AJ115" s="374"/>
      <c r="AK115" s="374"/>
      <c r="AL115" s="374"/>
      <c r="AM115" s="374"/>
    </row>
    <row r="116" spans="2:39">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row>
    <row r="117" spans="2:39">
      <c r="B117" s="374"/>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row>
    <row r="118" spans="2:39">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row>
    <row r="119" spans="2:39">
      <c r="B119" s="374"/>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4"/>
      <c r="AK119" s="374"/>
      <c r="AL119" s="374"/>
      <c r="AM119" s="374"/>
    </row>
    <row r="120" spans="2:39">
      <c r="B120" s="374"/>
      <c r="C120" s="374"/>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row>
    <row r="121" spans="2:39">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row>
    <row r="122" spans="2:39">
      <c r="B122" s="374"/>
      <c r="C122" s="374"/>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row>
    <row r="123" spans="2:39">
      <c r="B123" s="374"/>
      <c r="C123" s="374"/>
      <c r="D123" s="374"/>
      <c r="E123" s="374"/>
      <c r="F123" s="374"/>
      <c r="G123" s="374"/>
      <c r="H123" s="374"/>
      <c r="I123" s="374"/>
      <c r="J123" s="374"/>
      <c r="K123" s="374"/>
      <c r="L123" s="374"/>
      <c r="M123" s="374"/>
      <c r="N123" s="374"/>
      <c r="O123" s="374"/>
      <c r="P123" s="374"/>
      <c r="Q123" s="374"/>
      <c r="R123" s="374"/>
      <c r="S123" s="374"/>
      <c r="T123" s="374"/>
      <c r="U123" s="374"/>
      <c r="V123" s="374"/>
      <c r="W123" s="374"/>
      <c r="X123" s="374"/>
      <c r="Y123" s="374"/>
      <c r="Z123" s="374"/>
      <c r="AA123" s="374"/>
      <c r="AB123" s="374"/>
      <c r="AC123" s="374"/>
      <c r="AD123" s="374"/>
      <c r="AE123" s="374"/>
      <c r="AF123" s="374"/>
      <c r="AG123" s="374"/>
      <c r="AH123" s="374"/>
      <c r="AI123" s="374"/>
      <c r="AJ123" s="374"/>
      <c r="AK123" s="374"/>
      <c r="AL123" s="374"/>
      <c r="AM123" s="374"/>
    </row>
    <row r="124" spans="2:39">
      <c r="B124" s="374"/>
      <c r="C124" s="374"/>
      <c r="D124" s="374"/>
      <c r="E124" s="374"/>
      <c r="F124" s="374"/>
      <c r="G124" s="374"/>
      <c r="H124" s="374"/>
      <c r="I124" s="374"/>
      <c r="J124" s="374"/>
      <c r="K124" s="374"/>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row>
    <row r="125" spans="2:39">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374"/>
      <c r="AJ125" s="374"/>
      <c r="AK125" s="374"/>
      <c r="AL125" s="374"/>
      <c r="AM125" s="374"/>
    </row>
    <row r="126" spans="2:39">
      <c r="B126" s="374"/>
      <c r="C126" s="374"/>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row>
    <row r="127" spans="2:39">
      <c r="B127" s="374"/>
      <c r="C127" s="374"/>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row>
    <row r="128" spans="2:39">
      <c r="B128" s="374"/>
      <c r="C128" s="374"/>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row>
    <row r="129" spans="2:39">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c r="AF129" s="374"/>
      <c r="AG129" s="374"/>
      <c r="AH129" s="374"/>
      <c r="AI129" s="374"/>
      <c r="AJ129" s="374"/>
      <c r="AK129" s="374"/>
      <c r="AL129" s="374"/>
      <c r="AM129" s="374"/>
    </row>
    <row r="130" spans="2:39">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row>
    <row r="131" spans="2:39">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row>
    <row r="132" spans="2:39">
      <c r="B132" s="374"/>
      <c r="C132" s="374"/>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4"/>
      <c r="AC132" s="374"/>
      <c r="AD132" s="374"/>
      <c r="AE132" s="374"/>
      <c r="AF132" s="374"/>
      <c r="AG132" s="374"/>
      <c r="AH132" s="374"/>
      <c r="AI132" s="374"/>
      <c r="AJ132" s="374"/>
      <c r="AK132" s="374"/>
      <c r="AL132" s="374"/>
      <c r="AM132" s="374"/>
    </row>
    <row r="133" spans="2:39">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c r="AF133" s="374"/>
      <c r="AG133" s="374"/>
      <c r="AH133" s="374"/>
      <c r="AI133" s="374"/>
      <c r="AJ133" s="374"/>
      <c r="AK133" s="374"/>
      <c r="AL133" s="374"/>
      <c r="AM133" s="374"/>
    </row>
    <row r="134" spans="2:39">
      <c r="B134" s="374"/>
      <c r="C134" s="374"/>
      <c r="D134" s="374"/>
      <c r="E134" s="374"/>
      <c r="F134" s="374"/>
      <c r="G134" s="374"/>
      <c r="H134" s="374"/>
      <c r="I134" s="374"/>
      <c r="J134" s="374"/>
      <c r="K134" s="374"/>
      <c r="L134" s="374"/>
      <c r="M134" s="374"/>
      <c r="N134" s="374"/>
      <c r="O134" s="374"/>
      <c r="P134" s="374"/>
      <c r="Q134" s="374"/>
      <c r="R134" s="374"/>
      <c r="S134" s="374"/>
      <c r="T134" s="374"/>
      <c r="U134" s="374"/>
      <c r="V134" s="374"/>
      <c r="W134" s="374"/>
      <c r="X134" s="374"/>
      <c r="Y134" s="374"/>
      <c r="Z134" s="374"/>
      <c r="AA134" s="374"/>
      <c r="AB134" s="374"/>
      <c r="AC134" s="374"/>
      <c r="AD134" s="374"/>
      <c r="AE134" s="374"/>
      <c r="AF134" s="374"/>
      <c r="AG134" s="374"/>
      <c r="AH134" s="374"/>
      <c r="AI134" s="374"/>
      <c r="AJ134" s="374"/>
      <c r="AK134" s="374"/>
      <c r="AL134" s="374"/>
      <c r="AM134" s="374"/>
    </row>
    <row r="135" spans="2:39">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row>
    <row r="136" spans="2:39">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row>
    <row r="137" spans="2:39">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c r="AF137" s="374"/>
      <c r="AG137" s="374"/>
      <c r="AH137" s="374"/>
      <c r="AI137" s="374"/>
      <c r="AJ137" s="374"/>
      <c r="AK137" s="374"/>
      <c r="AL137" s="374"/>
      <c r="AM137" s="374"/>
    </row>
    <row r="138" spans="2:39">
      <c r="B138" s="374"/>
      <c r="C138" s="374"/>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row>
    <row r="139" spans="2:39">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374"/>
      <c r="AK139" s="374"/>
      <c r="AL139" s="374"/>
      <c r="AM139" s="374"/>
    </row>
    <row r="140" spans="2:39">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row>
    <row r="141" spans="2:39">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row>
    <row r="142" spans="2:39">
      <c r="B142" s="374"/>
      <c r="C142" s="374"/>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4"/>
      <c r="AE142" s="374"/>
      <c r="AF142" s="374"/>
      <c r="AG142" s="374"/>
      <c r="AH142" s="374"/>
      <c r="AI142" s="374"/>
      <c r="AJ142" s="374"/>
      <c r="AK142" s="374"/>
      <c r="AL142" s="374"/>
      <c r="AM142" s="374"/>
    </row>
    <row r="143" spans="2:39">
      <c r="B143" s="374"/>
      <c r="C143" s="374"/>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row>
    <row r="144" spans="2:39">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F144" s="374"/>
      <c r="AG144" s="374"/>
      <c r="AH144" s="374"/>
      <c r="AI144" s="374"/>
      <c r="AJ144" s="374"/>
      <c r="AK144" s="374"/>
      <c r="AL144" s="374"/>
      <c r="AM144" s="374"/>
    </row>
    <row r="145" spans="2:39">
      <c r="B145" s="374"/>
      <c r="C145" s="374"/>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374"/>
      <c r="AL145" s="374"/>
      <c r="AM145" s="374"/>
    </row>
    <row r="146" spans="2:39">
      <c r="B146" s="374"/>
      <c r="C146" s="374"/>
      <c r="D146" s="374"/>
      <c r="E146" s="374"/>
      <c r="F146" s="374"/>
      <c r="G146" s="374"/>
      <c r="H146" s="374"/>
      <c r="I146" s="374"/>
      <c r="J146" s="374"/>
      <c r="K146" s="374"/>
      <c r="L146" s="374"/>
      <c r="M146" s="374"/>
      <c r="N146" s="374"/>
      <c r="O146" s="374"/>
      <c r="P146" s="374"/>
      <c r="Q146" s="374"/>
      <c r="R146" s="374"/>
      <c r="S146" s="374"/>
      <c r="T146" s="374"/>
      <c r="U146" s="374"/>
      <c r="V146" s="374"/>
      <c r="W146" s="374"/>
      <c r="X146" s="374"/>
      <c r="Y146" s="374"/>
      <c r="Z146" s="374"/>
      <c r="AA146" s="374"/>
      <c r="AB146" s="374"/>
      <c r="AC146" s="374"/>
      <c r="AD146" s="374"/>
      <c r="AE146" s="374"/>
      <c r="AF146" s="374"/>
      <c r="AG146" s="374"/>
      <c r="AH146" s="374"/>
      <c r="AI146" s="374"/>
      <c r="AJ146" s="374"/>
      <c r="AK146" s="374"/>
      <c r="AL146" s="374"/>
      <c r="AM146" s="374"/>
    </row>
    <row r="147" spans="2:39">
      <c r="B147" s="374"/>
      <c r="C147" s="374"/>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4"/>
      <c r="AE147" s="374"/>
      <c r="AF147" s="374"/>
      <c r="AG147" s="374"/>
      <c r="AH147" s="374"/>
      <c r="AI147" s="374"/>
      <c r="AJ147" s="374"/>
      <c r="AK147" s="374"/>
      <c r="AL147" s="374"/>
      <c r="AM147" s="374"/>
    </row>
    <row r="148" spans="2:39">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F148" s="374"/>
      <c r="AG148" s="374"/>
      <c r="AH148" s="374"/>
      <c r="AI148" s="374"/>
      <c r="AJ148" s="374"/>
      <c r="AK148" s="374"/>
      <c r="AL148" s="374"/>
      <c r="AM148" s="374"/>
    </row>
    <row r="149" spans="2:39">
      <c r="B149" s="374"/>
      <c r="C149" s="374"/>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374"/>
      <c r="AL149" s="374"/>
      <c r="AM149" s="374"/>
    </row>
    <row r="150" spans="2:39">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374"/>
      <c r="AL150" s="374"/>
      <c r="AM150" s="374"/>
    </row>
    <row r="151" spans="2:39">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row>
    <row r="152" spans="2:39">
      <c r="B152" s="374"/>
      <c r="C152" s="374"/>
      <c r="D152" s="374"/>
      <c r="E152" s="374"/>
      <c r="F152" s="374"/>
      <c r="G152" s="374"/>
      <c r="H152" s="374"/>
      <c r="I152" s="374"/>
      <c r="J152" s="374"/>
      <c r="K152" s="374"/>
      <c r="L152" s="374"/>
      <c r="M152" s="374"/>
      <c r="N152" s="374"/>
      <c r="O152" s="374"/>
      <c r="P152" s="374"/>
      <c r="Q152" s="374"/>
      <c r="R152" s="374"/>
      <c r="S152" s="374"/>
      <c r="T152" s="374"/>
      <c r="U152" s="374"/>
      <c r="V152" s="374"/>
      <c r="W152" s="374"/>
      <c r="X152" s="374"/>
      <c r="Y152" s="374"/>
      <c r="Z152" s="374"/>
      <c r="AA152" s="374"/>
      <c r="AB152" s="374"/>
      <c r="AC152" s="374"/>
      <c r="AD152" s="374"/>
      <c r="AE152" s="374"/>
      <c r="AF152" s="374"/>
      <c r="AG152" s="374"/>
      <c r="AH152" s="374"/>
      <c r="AI152" s="374"/>
      <c r="AJ152" s="374"/>
      <c r="AK152" s="374"/>
      <c r="AL152" s="374"/>
      <c r="AM152" s="374"/>
    </row>
    <row r="153" spans="2:39">
      <c r="B153" s="374"/>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374"/>
      <c r="AL153" s="374"/>
      <c r="AM153" s="374"/>
    </row>
    <row r="154" spans="2:39">
      <c r="B154" s="374"/>
      <c r="C154" s="374"/>
      <c r="D154" s="374"/>
      <c r="E154" s="374"/>
      <c r="F154" s="374"/>
      <c r="G154" s="374"/>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374"/>
      <c r="AL154" s="374"/>
      <c r="AM154" s="374"/>
    </row>
    <row r="155" spans="2:39">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c r="AA155" s="374"/>
      <c r="AB155" s="374"/>
      <c r="AC155" s="374"/>
      <c r="AD155" s="374"/>
      <c r="AE155" s="374"/>
      <c r="AF155" s="374"/>
      <c r="AG155" s="374"/>
      <c r="AH155" s="374"/>
      <c r="AI155" s="374"/>
      <c r="AJ155" s="374"/>
      <c r="AK155" s="374"/>
      <c r="AL155" s="374"/>
      <c r="AM155" s="374"/>
    </row>
    <row r="156" spans="2:39">
      <c r="B156" s="374"/>
      <c r="C156" s="374"/>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K156" s="374"/>
      <c r="AL156" s="374"/>
      <c r="AM156" s="374"/>
    </row>
    <row r="157" spans="2:39">
      <c r="B157" s="374"/>
      <c r="C157" s="374"/>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row>
    <row r="158" spans="2:39">
      <c r="B158" s="374"/>
      <c r="C158" s="374"/>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row>
    <row r="159" spans="2:39">
      <c r="B159" s="374"/>
      <c r="C159" s="374"/>
      <c r="D159" s="374"/>
      <c r="E159" s="374"/>
      <c r="F159" s="374"/>
      <c r="G159" s="374"/>
      <c r="H159" s="374"/>
      <c r="I159" s="374"/>
      <c r="J159" s="374"/>
      <c r="K159" s="374"/>
      <c r="L159" s="374"/>
      <c r="M159" s="374"/>
      <c r="N159" s="374"/>
      <c r="O159" s="374"/>
      <c r="P159" s="374"/>
      <c r="Q159" s="374"/>
      <c r="R159" s="374"/>
      <c r="S159" s="374"/>
      <c r="T159" s="374"/>
      <c r="U159" s="374"/>
      <c r="V159" s="374"/>
      <c r="W159" s="374"/>
      <c r="X159" s="374"/>
      <c r="Y159" s="374"/>
      <c r="Z159" s="374"/>
      <c r="AA159" s="374"/>
      <c r="AB159" s="374"/>
      <c r="AC159" s="374"/>
      <c r="AD159" s="374"/>
      <c r="AE159" s="374"/>
      <c r="AF159" s="374"/>
      <c r="AG159" s="374"/>
      <c r="AH159" s="374"/>
      <c r="AI159" s="374"/>
      <c r="AJ159" s="374"/>
      <c r="AK159" s="374"/>
      <c r="AL159" s="374"/>
      <c r="AM159" s="374"/>
    </row>
    <row r="160" spans="2:39">
      <c r="B160" s="374"/>
      <c r="C160" s="374"/>
      <c r="D160" s="374"/>
      <c r="E160" s="374"/>
      <c r="F160" s="374"/>
      <c r="G160" s="374"/>
      <c r="H160" s="374"/>
      <c r="I160" s="374"/>
      <c r="J160" s="374"/>
      <c r="K160" s="374"/>
      <c r="L160" s="374"/>
      <c r="M160" s="374"/>
      <c r="N160" s="374"/>
      <c r="O160" s="374"/>
      <c r="P160" s="374"/>
      <c r="Q160" s="374"/>
      <c r="R160" s="374"/>
      <c r="S160" s="374"/>
      <c r="T160" s="374"/>
      <c r="U160" s="374"/>
      <c r="V160" s="374"/>
      <c r="W160" s="374"/>
      <c r="X160" s="374"/>
      <c r="Y160" s="374"/>
      <c r="Z160" s="374"/>
      <c r="AA160" s="374"/>
      <c r="AB160" s="374"/>
      <c r="AC160" s="374"/>
      <c r="AD160" s="374"/>
      <c r="AE160" s="374"/>
      <c r="AF160" s="374"/>
      <c r="AG160" s="374"/>
      <c r="AH160" s="374"/>
      <c r="AI160" s="374"/>
      <c r="AJ160" s="374"/>
      <c r="AK160" s="374"/>
      <c r="AL160" s="374"/>
      <c r="AM160" s="374"/>
    </row>
    <row r="161" spans="2:39">
      <c r="B161" s="374"/>
      <c r="C161" s="374"/>
      <c r="D161" s="374"/>
      <c r="E161" s="374"/>
      <c r="F161" s="374"/>
      <c r="G161" s="374"/>
      <c r="H161" s="374"/>
      <c r="I161" s="374"/>
      <c r="J161" s="374"/>
      <c r="K161" s="374"/>
      <c r="L161" s="374"/>
      <c r="M161" s="374"/>
      <c r="N161" s="374"/>
      <c r="O161" s="374"/>
      <c r="P161" s="374"/>
      <c r="Q161" s="374"/>
      <c r="R161" s="374"/>
      <c r="S161" s="374"/>
      <c r="T161" s="374"/>
      <c r="U161" s="374"/>
      <c r="V161" s="374"/>
      <c r="W161" s="374"/>
      <c r="X161" s="374"/>
      <c r="Y161" s="374"/>
      <c r="Z161" s="374"/>
      <c r="AA161" s="374"/>
      <c r="AB161" s="374"/>
      <c r="AC161" s="374"/>
      <c r="AD161" s="374"/>
      <c r="AE161" s="374"/>
      <c r="AF161" s="374"/>
      <c r="AG161" s="374"/>
      <c r="AH161" s="374"/>
      <c r="AI161" s="374"/>
      <c r="AJ161" s="374"/>
      <c r="AK161" s="374"/>
      <c r="AL161" s="374"/>
      <c r="AM161" s="374"/>
    </row>
    <row r="162" spans="2:39">
      <c r="B162" s="374"/>
      <c r="C162" s="374"/>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row>
    <row r="163" spans="2:39">
      <c r="B163" s="374"/>
      <c r="C163" s="374"/>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374"/>
      <c r="AA163" s="374"/>
      <c r="AB163" s="374"/>
      <c r="AC163" s="374"/>
      <c r="AD163" s="374"/>
      <c r="AE163" s="374"/>
      <c r="AF163" s="374"/>
      <c r="AG163" s="374"/>
      <c r="AH163" s="374"/>
      <c r="AI163" s="374"/>
      <c r="AJ163" s="374"/>
      <c r="AK163" s="374"/>
      <c r="AL163" s="374"/>
      <c r="AM163" s="374"/>
    </row>
    <row r="164" spans="2:39">
      <c r="B164" s="374"/>
      <c r="C164" s="374"/>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c r="AA164" s="374"/>
      <c r="AB164" s="374"/>
      <c r="AC164" s="374"/>
      <c r="AD164" s="374"/>
      <c r="AE164" s="374"/>
      <c r="AF164" s="374"/>
      <c r="AG164" s="374"/>
      <c r="AH164" s="374"/>
      <c r="AI164" s="374"/>
      <c r="AJ164" s="374"/>
      <c r="AK164" s="374"/>
      <c r="AL164" s="374"/>
      <c r="AM164" s="374"/>
    </row>
    <row r="165" spans="2:39">
      <c r="B165" s="374"/>
      <c r="C165" s="374"/>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K165" s="374"/>
      <c r="AL165" s="374"/>
      <c r="AM165" s="374"/>
    </row>
    <row r="166" spans="2:39">
      <c r="B166" s="374"/>
      <c r="C166" s="374"/>
      <c r="D166" s="374"/>
      <c r="E166" s="374"/>
      <c r="F166" s="374"/>
      <c r="G166" s="374"/>
      <c r="H166" s="374"/>
      <c r="I166" s="374"/>
      <c r="J166" s="374"/>
      <c r="K166" s="374"/>
      <c r="L166" s="374"/>
      <c r="M166" s="374"/>
      <c r="N166" s="374"/>
      <c r="O166" s="374"/>
      <c r="P166" s="374"/>
      <c r="Q166" s="374"/>
      <c r="R166" s="374"/>
      <c r="S166" s="374"/>
      <c r="T166" s="374"/>
      <c r="U166" s="374"/>
      <c r="V166" s="374"/>
      <c r="W166" s="374"/>
      <c r="X166" s="374"/>
      <c r="Y166" s="374"/>
      <c r="Z166" s="374"/>
      <c r="AA166" s="374"/>
      <c r="AB166" s="374"/>
      <c r="AC166" s="374"/>
      <c r="AD166" s="374"/>
      <c r="AE166" s="374"/>
      <c r="AF166" s="374"/>
      <c r="AG166" s="374"/>
      <c r="AH166" s="374"/>
      <c r="AI166" s="374"/>
      <c r="AJ166" s="374"/>
      <c r="AK166" s="374"/>
      <c r="AL166" s="374"/>
      <c r="AM166" s="374"/>
    </row>
    <row r="167" spans="2:39">
      <c r="B167" s="374"/>
      <c r="C167" s="374"/>
      <c r="D167" s="374"/>
      <c r="E167" s="374"/>
      <c r="F167" s="374"/>
      <c r="G167" s="374"/>
      <c r="H167" s="374"/>
      <c r="I167" s="374"/>
      <c r="J167" s="374"/>
      <c r="K167" s="374"/>
      <c r="L167" s="374"/>
      <c r="M167" s="374"/>
      <c r="N167" s="374"/>
      <c r="O167" s="374"/>
      <c r="P167" s="374"/>
      <c r="Q167" s="374"/>
      <c r="R167" s="374"/>
      <c r="S167" s="374"/>
      <c r="T167" s="374"/>
      <c r="U167" s="374"/>
      <c r="V167" s="374"/>
      <c r="W167" s="374"/>
      <c r="X167" s="374"/>
      <c r="Y167" s="374"/>
      <c r="Z167" s="374"/>
      <c r="AA167" s="374"/>
      <c r="AB167" s="374"/>
      <c r="AC167" s="374"/>
      <c r="AD167" s="374"/>
      <c r="AE167" s="374"/>
      <c r="AF167" s="374"/>
      <c r="AG167" s="374"/>
      <c r="AH167" s="374"/>
      <c r="AI167" s="374"/>
      <c r="AJ167" s="374"/>
      <c r="AK167" s="374"/>
      <c r="AL167" s="374"/>
      <c r="AM167" s="374"/>
    </row>
    <row r="168" spans="2:39">
      <c r="B168" s="374"/>
      <c r="C168" s="374"/>
      <c r="D168" s="374"/>
      <c r="E168" s="374"/>
      <c r="F168" s="374"/>
      <c r="G168" s="374"/>
      <c r="H168" s="374"/>
      <c r="I168" s="374"/>
      <c r="J168" s="374"/>
      <c r="K168" s="374"/>
      <c r="L168" s="374"/>
      <c r="M168" s="374"/>
      <c r="N168" s="374"/>
      <c r="O168" s="374"/>
      <c r="P168" s="374"/>
      <c r="Q168" s="374"/>
      <c r="R168" s="374"/>
      <c r="S168" s="374"/>
      <c r="T168" s="374"/>
      <c r="U168" s="374"/>
      <c r="V168" s="374"/>
      <c r="W168" s="374"/>
      <c r="X168" s="374"/>
      <c r="Y168" s="374"/>
      <c r="Z168" s="374"/>
      <c r="AA168" s="374"/>
      <c r="AB168" s="374"/>
      <c r="AC168" s="374"/>
      <c r="AD168" s="374"/>
      <c r="AE168" s="374"/>
      <c r="AF168" s="374"/>
      <c r="AG168" s="374"/>
      <c r="AH168" s="374"/>
      <c r="AI168" s="374"/>
      <c r="AJ168" s="374"/>
      <c r="AK168" s="374"/>
      <c r="AL168" s="374"/>
      <c r="AM168" s="374"/>
    </row>
    <row r="169" spans="2:39">
      <c r="B169" s="374"/>
      <c r="C169" s="374"/>
      <c r="D169" s="374"/>
      <c r="E169" s="374"/>
      <c r="F169" s="374"/>
      <c r="G169" s="374"/>
      <c r="H169" s="374"/>
      <c r="I169" s="374"/>
      <c r="J169" s="374"/>
      <c r="K169" s="374"/>
      <c r="L169" s="374"/>
      <c r="M169" s="374"/>
      <c r="N169" s="374"/>
      <c r="O169" s="374"/>
      <c r="P169" s="374"/>
      <c r="Q169" s="374"/>
      <c r="R169" s="374"/>
      <c r="S169" s="374"/>
      <c r="T169" s="374"/>
      <c r="U169" s="374"/>
      <c r="V169" s="374"/>
      <c r="W169" s="374"/>
      <c r="X169" s="374"/>
      <c r="Y169" s="374"/>
      <c r="Z169" s="374"/>
      <c r="AA169" s="374"/>
      <c r="AB169" s="374"/>
      <c r="AC169" s="374"/>
      <c r="AD169" s="374"/>
      <c r="AE169" s="374"/>
      <c r="AF169" s="374"/>
      <c r="AG169" s="374"/>
      <c r="AH169" s="374"/>
      <c r="AI169" s="374"/>
      <c r="AJ169" s="374"/>
      <c r="AK169" s="374"/>
      <c r="AL169" s="374"/>
      <c r="AM169" s="374"/>
    </row>
    <row r="170" spans="2:39">
      <c r="B170" s="374"/>
      <c r="C170" s="374"/>
      <c r="D170" s="374"/>
      <c r="E170" s="374"/>
      <c r="F170" s="374"/>
      <c r="G170" s="374"/>
      <c r="H170" s="374"/>
      <c r="I170" s="374"/>
      <c r="J170" s="374"/>
      <c r="K170" s="374"/>
      <c r="L170" s="374"/>
      <c r="M170" s="374"/>
      <c r="N170" s="374"/>
      <c r="O170" s="374"/>
      <c r="P170" s="374"/>
      <c r="Q170" s="374"/>
      <c r="R170" s="374"/>
      <c r="S170" s="374"/>
      <c r="T170" s="374"/>
      <c r="U170" s="374"/>
      <c r="V170" s="374"/>
      <c r="W170" s="374"/>
      <c r="X170" s="374"/>
      <c r="Y170" s="374"/>
      <c r="Z170" s="374"/>
      <c r="AA170" s="374"/>
      <c r="AB170" s="374"/>
      <c r="AC170" s="374"/>
      <c r="AD170" s="374"/>
      <c r="AE170" s="374"/>
      <c r="AF170" s="374"/>
      <c r="AG170" s="374"/>
      <c r="AH170" s="374"/>
      <c r="AI170" s="374"/>
      <c r="AJ170" s="374"/>
      <c r="AK170" s="374"/>
      <c r="AL170" s="374"/>
      <c r="AM170" s="374"/>
    </row>
    <row r="171" spans="2:39">
      <c r="B171" s="374"/>
      <c r="C171" s="374"/>
      <c r="D171" s="374"/>
      <c r="E171" s="374"/>
      <c r="F171" s="374"/>
      <c r="G171" s="374"/>
      <c r="H171" s="374"/>
      <c r="I171" s="374"/>
      <c r="J171" s="374"/>
      <c r="K171" s="374"/>
      <c r="L171" s="374"/>
      <c r="M171" s="374"/>
      <c r="N171" s="374"/>
      <c r="O171" s="374"/>
      <c r="P171" s="374"/>
      <c r="Q171" s="374"/>
      <c r="R171" s="374"/>
      <c r="S171" s="374"/>
      <c r="T171" s="374"/>
      <c r="U171" s="374"/>
      <c r="V171" s="374"/>
      <c r="W171" s="374"/>
      <c r="X171" s="374"/>
      <c r="Y171" s="374"/>
      <c r="Z171" s="374"/>
      <c r="AA171" s="374"/>
      <c r="AB171" s="374"/>
      <c r="AC171" s="374"/>
      <c r="AD171" s="374"/>
      <c r="AE171" s="374"/>
      <c r="AF171" s="374"/>
      <c r="AG171" s="374"/>
      <c r="AH171" s="374"/>
      <c r="AI171" s="374"/>
      <c r="AJ171" s="374"/>
      <c r="AK171" s="374"/>
      <c r="AL171" s="374"/>
      <c r="AM171" s="374"/>
    </row>
    <row r="172" spans="2:39">
      <c r="B172" s="374"/>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374"/>
      <c r="Z172" s="374"/>
      <c r="AA172" s="374"/>
      <c r="AB172" s="374"/>
      <c r="AC172" s="374"/>
      <c r="AD172" s="374"/>
      <c r="AE172" s="374"/>
      <c r="AF172" s="374"/>
      <c r="AG172" s="374"/>
      <c r="AH172" s="374"/>
      <c r="AI172" s="374"/>
      <c r="AJ172" s="374"/>
      <c r="AK172" s="374"/>
      <c r="AL172" s="374"/>
      <c r="AM172" s="374"/>
    </row>
    <row r="173" spans="2:39">
      <c r="B173" s="374"/>
      <c r="C173" s="374"/>
      <c r="D173" s="374"/>
      <c r="E173" s="374"/>
      <c r="F173" s="374"/>
      <c r="G173" s="374"/>
      <c r="H173" s="374"/>
      <c r="I173" s="374"/>
      <c r="J173" s="374"/>
      <c r="K173" s="374"/>
      <c r="L173" s="374"/>
      <c r="M173" s="374"/>
      <c r="N173" s="374"/>
      <c r="O173" s="374"/>
      <c r="P173" s="374"/>
      <c r="Q173" s="374"/>
      <c r="R173" s="374"/>
      <c r="S173" s="374"/>
      <c r="T173" s="374"/>
      <c r="U173" s="374"/>
      <c r="V173" s="374"/>
      <c r="W173" s="374"/>
      <c r="X173" s="374"/>
      <c r="Y173" s="374"/>
      <c r="Z173" s="374"/>
      <c r="AA173" s="374"/>
      <c r="AB173" s="374"/>
      <c r="AC173" s="374"/>
      <c r="AD173" s="374"/>
      <c r="AE173" s="374"/>
      <c r="AF173" s="374"/>
      <c r="AG173" s="374"/>
      <c r="AH173" s="374"/>
      <c r="AI173" s="374"/>
      <c r="AJ173" s="374"/>
      <c r="AK173" s="374"/>
      <c r="AL173" s="374"/>
      <c r="AM173" s="374"/>
    </row>
    <row r="174" spans="2:39">
      <c r="B174" s="374"/>
      <c r="C174" s="374"/>
      <c r="D174" s="374"/>
      <c r="E174" s="374"/>
      <c r="F174" s="374"/>
      <c r="G174" s="374"/>
      <c r="H174" s="374"/>
      <c r="I174" s="374"/>
      <c r="J174" s="374"/>
      <c r="K174" s="374"/>
      <c r="L174" s="374"/>
      <c r="M174" s="374"/>
      <c r="N174" s="374"/>
      <c r="O174" s="374"/>
      <c r="P174" s="374"/>
      <c r="Q174" s="374"/>
      <c r="R174" s="374"/>
      <c r="S174" s="374"/>
      <c r="T174" s="374"/>
      <c r="U174" s="374"/>
      <c r="V174" s="374"/>
      <c r="W174" s="374"/>
      <c r="X174" s="374"/>
      <c r="Y174" s="374"/>
      <c r="Z174" s="374"/>
      <c r="AA174" s="374"/>
      <c r="AB174" s="374"/>
      <c r="AC174" s="374"/>
      <c r="AD174" s="374"/>
      <c r="AE174" s="374"/>
      <c r="AF174" s="374"/>
      <c r="AG174" s="374"/>
      <c r="AH174" s="374"/>
      <c r="AI174" s="374"/>
      <c r="AJ174" s="374"/>
      <c r="AK174" s="374"/>
      <c r="AL174" s="374"/>
      <c r="AM174" s="374"/>
    </row>
    <row r="175" spans="2:39">
      <c r="B175" s="374"/>
      <c r="C175" s="374"/>
      <c r="D175" s="374"/>
      <c r="E175" s="374"/>
      <c r="F175" s="374"/>
      <c r="G175" s="374"/>
      <c r="H175" s="374"/>
      <c r="I175" s="374"/>
      <c r="J175" s="374"/>
      <c r="K175" s="374"/>
      <c r="L175" s="374"/>
      <c r="M175" s="374"/>
      <c r="N175" s="374"/>
      <c r="O175" s="374"/>
      <c r="P175" s="374"/>
      <c r="Q175" s="374"/>
      <c r="R175" s="374"/>
      <c r="S175" s="374"/>
      <c r="T175" s="374"/>
      <c r="U175" s="374"/>
      <c r="V175" s="374"/>
      <c r="W175" s="374"/>
      <c r="X175" s="374"/>
      <c r="Y175" s="374"/>
      <c r="Z175" s="374"/>
      <c r="AA175" s="374"/>
      <c r="AB175" s="374"/>
      <c r="AC175" s="374"/>
      <c r="AD175" s="374"/>
      <c r="AE175" s="374"/>
      <c r="AF175" s="374"/>
      <c r="AG175" s="374"/>
      <c r="AH175" s="374"/>
      <c r="AI175" s="374"/>
      <c r="AJ175" s="374"/>
      <c r="AK175" s="374"/>
      <c r="AL175" s="374"/>
      <c r="AM175" s="374"/>
    </row>
    <row r="176" spans="2:39">
      <c r="B176" s="374"/>
      <c r="C176" s="374"/>
      <c r="D176" s="374"/>
      <c r="E176" s="374"/>
      <c r="F176" s="374"/>
      <c r="G176" s="374"/>
      <c r="H176" s="374"/>
      <c r="I176" s="374"/>
      <c r="J176" s="374"/>
      <c r="K176" s="374"/>
      <c r="L176" s="374"/>
      <c r="M176" s="374"/>
      <c r="N176" s="374"/>
      <c r="O176" s="374"/>
      <c r="P176" s="374"/>
      <c r="Q176" s="374"/>
      <c r="R176" s="374"/>
      <c r="S176" s="374"/>
      <c r="T176" s="374"/>
      <c r="U176" s="374"/>
      <c r="V176" s="374"/>
      <c r="W176" s="374"/>
      <c r="X176" s="374"/>
      <c r="Y176" s="374"/>
      <c r="Z176" s="374"/>
      <c r="AA176" s="374"/>
      <c r="AB176" s="374"/>
      <c r="AC176" s="374"/>
      <c r="AD176" s="374"/>
      <c r="AE176" s="374"/>
      <c r="AF176" s="374"/>
      <c r="AG176" s="374"/>
      <c r="AH176" s="374"/>
      <c r="AI176" s="374"/>
      <c r="AJ176" s="374"/>
      <c r="AK176" s="374"/>
      <c r="AL176" s="374"/>
      <c r="AM176" s="374"/>
    </row>
    <row r="177" spans="2:39">
      <c r="B177" s="374"/>
      <c r="C177" s="374"/>
      <c r="D177" s="374"/>
      <c r="E177" s="374"/>
      <c r="F177" s="374"/>
      <c r="G177" s="374"/>
      <c r="H177" s="374"/>
      <c r="I177" s="374"/>
      <c r="J177" s="374"/>
      <c r="K177" s="374"/>
      <c r="L177" s="374"/>
      <c r="M177" s="374"/>
      <c r="N177" s="374"/>
      <c r="O177" s="374"/>
      <c r="P177" s="374"/>
      <c r="Q177" s="374"/>
      <c r="R177" s="374"/>
      <c r="S177" s="374"/>
      <c r="T177" s="374"/>
      <c r="U177" s="374"/>
      <c r="V177" s="374"/>
      <c r="W177" s="374"/>
      <c r="X177" s="374"/>
      <c r="Y177" s="374"/>
      <c r="Z177" s="374"/>
      <c r="AA177" s="374"/>
      <c r="AB177" s="374"/>
      <c r="AC177" s="374"/>
      <c r="AD177" s="374"/>
      <c r="AE177" s="374"/>
      <c r="AF177" s="374"/>
      <c r="AG177" s="374"/>
      <c r="AH177" s="374"/>
      <c r="AI177" s="374"/>
      <c r="AJ177" s="374"/>
      <c r="AK177" s="374"/>
      <c r="AL177" s="374"/>
      <c r="AM177" s="374"/>
    </row>
    <row r="178" spans="2:39">
      <c r="B178" s="374"/>
      <c r="C178" s="374"/>
      <c r="D178" s="374"/>
      <c r="E178" s="374"/>
      <c r="F178" s="374"/>
      <c r="G178" s="374"/>
      <c r="H178" s="374"/>
      <c r="I178" s="374"/>
      <c r="J178" s="374"/>
      <c r="K178" s="374"/>
      <c r="L178" s="374"/>
      <c r="M178" s="374"/>
      <c r="N178" s="374"/>
      <c r="O178" s="374"/>
      <c r="P178" s="374"/>
      <c r="Q178" s="374"/>
      <c r="R178" s="374"/>
      <c r="S178" s="374"/>
      <c r="T178" s="374"/>
      <c r="U178" s="374"/>
      <c r="V178" s="374"/>
      <c r="W178" s="374"/>
      <c r="X178" s="374"/>
      <c r="Y178" s="374"/>
      <c r="Z178" s="374"/>
      <c r="AA178" s="374"/>
      <c r="AB178" s="374"/>
      <c r="AC178" s="374"/>
      <c r="AD178" s="374"/>
      <c r="AE178" s="374"/>
      <c r="AF178" s="374"/>
      <c r="AG178" s="374"/>
      <c r="AH178" s="374"/>
      <c r="AI178" s="374"/>
      <c r="AJ178" s="374"/>
      <c r="AK178" s="374"/>
      <c r="AL178" s="374"/>
      <c r="AM178" s="374"/>
    </row>
    <row r="179" spans="2:39">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374"/>
      <c r="AM179" s="374"/>
    </row>
    <row r="180" spans="2:39">
      <c r="B180" s="374"/>
      <c r="C180" s="374"/>
      <c r="D180" s="374"/>
      <c r="E180" s="374"/>
      <c r="F180" s="374"/>
      <c r="G180" s="374"/>
      <c r="H180" s="374"/>
      <c r="I180" s="374"/>
      <c r="J180" s="374"/>
      <c r="K180" s="374"/>
      <c r="L180" s="374"/>
      <c r="M180" s="374"/>
      <c r="N180" s="374"/>
      <c r="O180" s="374"/>
      <c r="P180" s="374"/>
      <c r="Q180" s="374"/>
      <c r="R180" s="374"/>
      <c r="S180" s="374"/>
      <c r="T180" s="374"/>
      <c r="U180" s="374"/>
      <c r="V180" s="374"/>
      <c r="W180" s="374"/>
      <c r="X180" s="374"/>
      <c r="Y180" s="374"/>
      <c r="Z180" s="374"/>
      <c r="AA180" s="374"/>
      <c r="AB180" s="374"/>
      <c r="AC180" s="374"/>
      <c r="AD180" s="374"/>
      <c r="AE180" s="374"/>
      <c r="AF180" s="374"/>
      <c r="AG180" s="374"/>
      <c r="AH180" s="374"/>
      <c r="AI180" s="374"/>
      <c r="AJ180" s="374"/>
      <c r="AK180" s="374"/>
      <c r="AL180" s="374"/>
      <c r="AM180" s="374"/>
    </row>
    <row r="181" spans="2:39">
      <c r="B181" s="374"/>
      <c r="C181" s="374"/>
      <c r="D181" s="374"/>
      <c r="E181" s="374"/>
      <c r="F181" s="374"/>
      <c r="G181" s="374"/>
      <c r="H181" s="374"/>
      <c r="I181" s="374"/>
      <c r="J181" s="374"/>
      <c r="K181" s="374"/>
      <c r="L181" s="374"/>
      <c r="M181" s="374"/>
      <c r="N181" s="374"/>
      <c r="O181" s="374"/>
      <c r="P181" s="374"/>
      <c r="Q181" s="374"/>
      <c r="R181" s="374"/>
      <c r="S181" s="374"/>
      <c r="T181" s="374"/>
      <c r="U181" s="374"/>
      <c r="V181" s="374"/>
      <c r="W181" s="374"/>
      <c r="X181" s="374"/>
      <c r="Y181" s="374"/>
      <c r="Z181" s="374"/>
      <c r="AA181" s="374"/>
      <c r="AB181" s="374"/>
      <c r="AC181" s="374"/>
      <c r="AD181" s="374"/>
      <c r="AE181" s="374"/>
      <c r="AF181" s="374"/>
      <c r="AG181" s="374"/>
      <c r="AH181" s="374"/>
      <c r="AI181" s="374"/>
      <c r="AJ181" s="374"/>
      <c r="AK181" s="374"/>
      <c r="AL181" s="374"/>
      <c r="AM181" s="374"/>
    </row>
    <row r="182" spans="2:39">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c r="AF182" s="374"/>
      <c r="AG182" s="374"/>
      <c r="AH182" s="374"/>
      <c r="AI182" s="374"/>
      <c r="AJ182" s="374"/>
      <c r="AK182" s="374"/>
      <c r="AL182" s="374"/>
      <c r="AM182" s="374"/>
    </row>
    <row r="183" spans="2:39">
      <c r="B183" s="374"/>
      <c r="C183" s="374"/>
      <c r="D183" s="374"/>
      <c r="E183" s="374"/>
      <c r="F183" s="374"/>
      <c r="G183" s="374"/>
      <c r="H183" s="374"/>
      <c r="I183" s="374"/>
      <c r="J183" s="374"/>
      <c r="K183" s="374"/>
      <c r="L183" s="374"/>
      <c r="M183" s="374"/>
      <c r="N183" s="374"/>
      <c r="O183" s="374"/>
      <c r="P183" s="374"/>
      <c r="Q183" s="374"/>
      <c r="R183" s="374"/>
      <c r="S183" s="374"/>
      <c r="T183" s="374"/>
      <c r="U183" s="374"/>
      <c r="V183" s="374"/>
      <c r="W183" s="374"/>
      <c r="X183" s="374"/>
      <c r="Y183" s="374"/>
      <c r="Z183" s="374"/>
      <c r="AA183" s="374"/>
      <c r="AB183" s="374"/>
      <c r="AC183" s="374"/>
      <c r="AD183" s="374"/>
      <c r="AE183" s="374"/>
      <c r="AF183" s="374"/>
      <c r="AG183" s="374"/>
      <c r="AH183" s="374"/>
      <c r="AI183" s="374"/>
      <c r="AJ183" s="374"/>
      <c r="AK183" s="374"/>
      <c r="AL183" s="374"/>
      <c r="AM183" s="374"/>
    </row>
    <row r="184" spans="2:39">
      <c r="B184" s="374"/>
      <c r="C184" s="374"/>
      <c r="D184" s="374"/>
      <c r="E184" s="374"/>
      <c r="F184" s="374"/>
      <c r="G184" s="374"/>
      <c r="H184" s="374"/>
      <c r="I184" s="374"/>
      <c r="J184" s="374"/>
      <c r="K184" s="374"/>
      <c r="L184" s="374"/>
      <c r="M184" s="374"/>
      <c r="N184" s="374"/>
      <c r="O184" s="374"/>
      <c r="P184" s="374"/>
      <c r="Q184" s="374"/>
      <c r="R184" s="374"/>
      <c r="S184" s="374"/>
      <c r="T184" s="374"/>
      <c r="U184" s="374"/>
      <c r="V184" s="374"/>
      <c r="W184" s="374"/>
      <c r="X184" s="374"/>
      <c r="Y184" s="374"/>
      <c r="Z184" s="374"/>
      <c r="AA184" s="374"/>
      <c r="AB184" s="374"/>
      <c r="AC184" s="374"/>
      <c r="AD184" s="374"/>
      <c r="AE184" s="374"/>
      <c r="AF184" s="374"/>
      <c r="AG184" s="374"/>
      <c r="AH184" s="374"/>
      <c r="AI184" s="374"/>
      <c r="AJ184" s="374"/>
      <c r="AK184" s="374"/>
      <c r="AL184" s="374"/>
      <c r="AM184" s="374"/>
    </row>
    <row r="185" spans="2:39">
      <c r="B185" s="374"/>
      <c r="C185" s="374"/>
      <c r="D185" s="374"/>
      <c r="E185" s="374"/>
      <c r="F185" s="374"/>
      <c r="G185" s="374"/>
      <c r="H185" s="374"/>
      <c r="I185" s="374"/>
      <c r="J185" s="374"/>
      <c r="K185" s="374"/>
      <c r="L185" s="374"/>
      <c r="M185" s="374"/>
      <c r="N185" s="374"/>
      <c r="O185" s="374"/>
      <c r="P185" s="374"/>
      <c r="Q185" s="374"/>
      <c r="R185" s="374"/>
      <c r="S185" s="374"/>
      <c r="T185" s="374"/>
      <c r="U185" s="374"/>
      <c r="V185" s="374"/>
      <c r="W185" s="374"/>
      <c r="X185" s="374"/>
      <c r="Y185" s="374"/>
      <c r="Z185" s="374"/>
      <c r="AA185" s="374"/>
      <c r="AB185" s="374"/>
      <c r="AC185" s="374"/>
      <c r="AD185" s="374"/>
      <c r="AE185" s="374"/>
      <c r="AF185" s="374"/>
      <c r="AG185" s="374"/>
      <c r="AH185" s="374"/>
      <c r="AI185" s="374"/>
      <c r="AJ185" s="374"/>
      <c r="AK185" s="374"/>
      <c r="AL185" s="374"/>
      <c r="AM185" s="374"/>
    </row>
    <row r="186" spans="2:39">
      <c r="B186" s="374"/>
      <c r="C186" s="374"/>
      <c r="D186" s="374"/>
      <c r="E186" s="374"/>
      <c r="F186" s="374"/>
      <c r="G186" s="374"/>
      <c r="H186" s="374"/>
      <c r="I186" s="374"/>
      <c r="J186" s="374"/>
      <c r="K186" s="374"/>
      <c r="L186" s="374"/>
      <c r="M186" s="374"/>
      <c r="N186" s="374"/>
      <c r="O186" s="374"/>
      <c r="P186" s="374"/>
      <c r="Q186" s="374"/>
      <c r="R186" s="374"/>
      <c r="S186" s="374"/>
      <c r="T186" s="374"/>
      <c r="U186" s="374"/>
      <c r="V186" s="374"/>
      <c r="W186" s="374"/>
      <c r="X186" s="374"/>
      <c r="Y186" s="374"/>
      <c r="Z186" s="374"/>
      <c r="AA186" s="374"/>
      <c r="AB186" s="374"/>
      <c r="AC186" s="374"/>
      <c r="AD186" s="374"/>
      <c r="AE186" s="374"/>
      <c r="AF186" s="374"/>
      <c r="AG186" s="374"/>
      <c r="AH186" s="374"/>
      <c r="AI186" s="374"/>
      <c r="AJ186" s="374"/>
      <c r="AK186" s="374"/>
      <c r="AL186" s="374"/>
      <c r="AM186" s="374"/>
    </row>
    <row r="187" spans="2:39">
      <c r="B187" s="374"/>
      <c r="C187" s="374"/>
      <c r="D187" s="374"/>
      <c r="E187" s="374"/>
      <c r="F187" s="374"/>
      <c r="G187" s="374"/>
      <c r="H187" s="374"/>
      <c r="I187" s="374"/>
      <c r="J187" s="374"/>
      <c r="K187" s="374"/>
      <c r="L187" s="374"/>
      <c r="M187" s="374"/>
      <c r="N187" s="374"/>
      <c r="O187" s="374"/>
      <c r="P187" s="374"/>
      <c r="Q187" s="374"/>
      <c r="R187" s="374"/>
      <c r="S187" s="374"/>
      <c r="T187" s="374"/>
      <c r="U187" s="374"/>
      <c r="V187" s="374"/>
      <c r="W187" s="374"/>
      <c r="X187" s="374"/>
      <c r="Y187" s="374"/>
      <c r="Z187" s="374"/>
      <c r="AA187" s="374"/>
      <c r="AB187" s="374"/>
      <c r="AC187" s="374"/>
      <c r="AD187" s="374"/>
      <c r="AE187" s="374"/>
      <c r="AF187" s="374"/>
      <c r="AG187" s="374"/>
      <c r="AH187" s="374"/>
      <c r="AI187" s="374"/>
      <c r="AJ187" s="374"/>
      <c r="AK187" s="374"/>
      <c r="AL187" s="374"/>
      <c r="AM187" s="374"/>
    </row>
    <row r="188" spans="2:39">
      <c r="B188" s="374"/>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374"/>
      <c r="AG188" s="374"/>
      <c r="AH188" s="374"/>
      <c r="AI188" s="374"/>
      <c r="AJ188" s="374"/>
      <c r="AK188" s="374"/>
      <c r="AL188" s="374"/>
      <c r="AM188" s="374"/>
    </row>
    <row r="189" spans="2:39">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374"/>
      <c r="AG189" s="374"/>
      <c r="AH189" s="374"/>
      <c r="AI189" s="374"/>
      <c r="AJ189" s="374"/>
      <c r="AK189" s="374"/>
      <c r="AL189" s="374"/>
      <c r="AM189" s="374"/>
    </row>
    <row r="190" spans="2:39">
      <c r="B190" s="374"/>
      <c r="C190" s="374"/>
      <c r="D190" s="374"/>
      <c r="E190" s="374"/>
      <c r="F190" s="374"/>
      <c r="G190" s="374"/>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row>
    <row r="191" spans="2:39">
      <c r="B191" s="374"/>
      <c r="C191" s="374"/>
      <c r="D191" s="374"/>
      <c r="E191" s="374"/>
      <c r="F191" s="374"/>
      <c r="G191" s="374"/>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row>
    <row r="192" spans="2:39">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F192" s="374"/>
      <c r="AG192" s="374"/>
      <c r="AH192" s="374"/>
      <c r="AI192" s="374"/>
      <c r="AJ192" s="374"/>
      <c r="AK192" s="374"/>
      <c r="AL192" s="374"/>
      <c r="AM192" s="374"/>
    </row>
    <row r="193" spans="2:39">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c r="AF193" s="374"/>
      <c r="AG193" s="374"/>
      <c r="AH193" s="374"/>
      <c r="AI193" s="374"/>
      <c r="AJ193" s="374"/>
      <c r="AK193" s="374"/>
      <c r="AL193" s="374"/>
      <c r="AM193" s="374"/>
    </row>
    <row r="194" spans="2:39">
      <c r="B194" s="374"/>
      <c r="C194" s="374"/>
      <c r="D194" s="374"/>
      <c r="E194" s="374"/>
      <c r="F194" s="374"/>
      <c r="G194" s="374"/>
      <c r="H194" s="374"/>
      <c r="I194" s="374"/>
      <c r="J194" s="374"/>
      <c r="K194" s="374"/>
      <c r="L194" s="374"/>
      <c r="M194" s="374"/>
      <c r="N194" s="374"/>
      <c r="O194" s="374"/>
      <c r="P194" s="374"/>
      <c r="Q194" s="374"/>
      <c r="R194" s="374"/>
      <c r="S194" s="374"/>
      <c r="T194" s="374"/>
      <c r="U194" s="374"/>
      <c r="V194" s="374"/>
      <c r="W194" s="374"/>
      <c r="X194" s="374"/>
      <c r="Y194" s="374"/>
      <c r="Z194" s="374"/>
      <c r="AA194" s="374"/>
      <c r="AB194" s="374"/>
      <c r="AC194" s="374"/>
      <c r="AD194" s="374"/>
      <c r="AE194" s="374"/>
      <c r="AF194" s="374"/>
      <c r="AG194" s="374"/>
      <c r="AH194" s="374"/>
      <c r="AI194" s="374"/>
      <c r="AJ194" s="374"/>
      <c r="AK194" s="374"/>
      <c r="AL194" s="374"/>
      <c r="AM194" s="374"/>
    </row>
    <row r="195" spans="2:39">
      <c r="B195" s="374"/>
      <c r="C195" s="374"/>
      <c r="D195" s="374"/>
      <c r="E195" s="374"/>
      <c r="F195" s="374"/>
      <c r="G195" s="374"/>
      <c r="H195" s="374"/>
      <c r="I195" s="374"/>
      <c r="J195" s="374"/>
      <c r="K195" s="374"/>
      <c r="L195" s="374"/>
      <c r="M195" s="374"/>
      <c r="N195" s="374"/>
      <c r="O195" s="374"/>
      <c r="P195" s="374"/>
      <c r="Q195" s="374"/>
      <c r="R195" s="374"/>
      <c r="S195" s="374"/>
      <c r="T195" s="374"/>
      <c r="U195" s="374"/>
      <c r="V195" s="374"/>
      <c r="W195" s="374"/>
      <c r="X195" s="374"/>
      <c r="Y195" s="374"/>
      <c r="Z195" s="374"/>
      <c r="AA195" s="374"/>
      <c r="AB195" s="374"/>
      <c r="AC195" s="374"/>
      <c r="AD195" s="374"/>
      <c r="AE195" s="374"/>
      <c r="AF195" s="374"/>
      <c r="AG195" s="374"/>
      <c r="AH195" s="374"/>
      <c r="AI195" s="374"/>
      <c r="AJ195" s="374"/>
      <c r="AK195" s="374"/>
      <c r="AL195" s="374"/>
      <c r="AM195" s="374"/>
    </row>
    <row r="196" spans="2:39">
      <c r="B196" s="374"/>
      <c r="C196" s="374"/>
      <c r="D196" s="374"/>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c r="AA196" s="374"/>
      <c r="AB196" s="374"/>
      <c r="AC196" s="374"/>
      <c r="AD196" s="374"/>
      <c r="AE196" s="374"/>
      <c r="AF196" s="374"/>
      <c r="AG196" s="374"/>
      <c r="AH196" s="374"/>
      <c r="AI196" s="374"/>
      <c r="AJ196" s="374"/>
      <c r="AK196" s="374"/>
      <c r="AL196" s="374"/>
      <c r="AM196" s="374"/>
    </row>
    <row r="197" spans="2:39">
      <c r="B197" s="374"/>
      <c r="C197" s="374"/>
      <c r="D197" s="374"/>
      <c r="E197" s="374"/>
      <c r="F197" s="374"/>
      <c r="G197" s="374"/>
      <c r="H197" s="374"/>
      <c r="I197" s="374"/>
      <c r="J197" s="374"/>
      <c r="K197" s="374"/>
      <c r="L197" s="374"/>
      <c r="M197" s="374"/>
      <c r="N197" s="374"/>
      <c r="O197" s="374"/>
      <c r="P197" s="374"/>
      <c r="Q197" s="374"/>
      <c r="R197" s="374"/>
      <c r="S197" s="374"/>
      <c r="T197" s="374"/>
      <c r="U197" s="374"/>
      <c r="V197" s="374"/>
      <c r="W197" s="374"/>
      <c r="X197" s="374"/>
      <c r="Y197" s="374"/>
      <c r="Z197" s="374"/>
      <c r="AA197" s="374"/>
      <c r="AB197" s="374"/>
      <c r="AC197" s="374"/>
      <c r="AD197" s="374"/>
      <c r="AE197" s="374"/>
      <c r="AF197" s="374"/>
      <c r="AG197" s="374"/>
      <c r="AH197" s="374"/>
      <c r="AI197" s="374"/>
      <c r="AJ197" s="374"/>
      <c r="AK197" s="374"/>
      <c r="AL197" s="374"/>
      <c r="AM197" s="374"/>
    </row>
    <row r="198" spans="2:39">
      <c r="B198" s="374"/>
      <c r="C198" s="374"/>
      <c r="D198" s="374"/>
      <c r="E198" s="374"/>
      <c r="F198" s="374"/>
      <c r="G198" s="374"/>
      <c r="H198" s="374"/>
      <c r="I198" s="374"/>
      <c r="J198" s="374"/>
      <c r="K198" s="374"/>
      <c r="L198" s="374"/>
      <c r="M198" s="374"/>
      <c r="N198" s="374"/>
      <c r="O198" s="374"/>
      <c r="P198" s="374"/>
      <c r="Q198" s="374"/>
      <c r="R198" s="374"/>
      <c r="S198" s="374"/>
      <c r="T198" s="374"/>
      <c r="U198" s="374"/>
      <c r="V198" s="374"/>
      <c r="W198" s="374"/>
      <c r="X198" s="374"/>
      <c r="Y198" s="374"/>
      <c r="Z198" s="374"/>
      <c r="AA198" s="374"/>
      <c r="AB198" s="374"/>
      <c r="AC198" s="374"/>
      <c r="AD198" s="374"/>
      <c r="AE198" s="374"/>
      <c r="AF198" s="374"/>
      <c r="AG198" s="374"/>
      <c r="AH198" s="374"/>
      <c r="AI198" s="374"/>
      <c r="AJ198" s="374"/>
      <c r="AK198" s="374"/>
      <c r="AL198" s="374"/>
      <c r="AM198" s="374"/>
    </row>
    <row r="199" spans="2:39">
      <c r="B199" s="374"/>
      <c r="C199" s="374"/>
      <c r="D199" s="374"/>
      <c r="E199" s="374"/>
      <c r="F199" s="374"/>
      <c r="G199" s="374"/>
      <c r="H199" s="374"/>
      <c r="I199" s="374"/>
      <c r="J199" s="374"/>
      <c r="K199" s="374"/>
      <c r="L199" s="374"/>
      <c r="M199" s="374"/>
      <c r="N199" s="374"/>
      <c r="O199" s="374"/>
      <c r="P199" s="374"/>
      <c r="Q199" s="374"/>
      <c r="R199" s="374"/>
      <c r="S199" s="374"/>
      <c r="T199" s="374"/>
      <c r="U199" s="374"/>
      <c r="V199" s="374"/>
      <c r="W199" s="374"/>
      <c r="X199" s="374"/>
      <c r="Y199" s="374"/>
      <c r="Z199" s="374"/>
      <c r="AA199" s="374"/>
      <c r="AB199" s="374"/>
      <c r="AC199" s="374"/>
      <c r="AD199" s="374"/>
      <c r="AE199" s="374"/>
      <c r="AF199" s="374"/>
      <c r="AG199" s="374"/>
      <c r="AH199" s="374"/>
      <c r="AI199" s="374"/>
      <c r="AJ199" s="374"/>
      <c r="AK199" s="374"/>
      <c r="AL199" s="374"/>
      <c r="AM199" s="374"/>
    </row>
    <row r="200" spans="2:39">
      <c r="B200" s="374"/>
      <c r="C200" s="374"/>
      <c r="D200" s="374"/>
      <c r="E200" s="374"/>
      <c r="F200" s="374"/>
      <c r="G200" s="374"/>
      <c r="H200" s="374"/>
      <c r="I200" s="374"/>
      <c r="J200" s="374"/>
      <c r="K200" s="374"/>
      <c r="L200" s="374"/>
      <c r="M200" s="374"/>
      <c r="N200" s="374"/>
      <c r="O200" s="374"/>
      <c r="P200" s="374"/>
      <c r="Q200" s="374"/>
      <c r="R200" s="374"/>
      <c r="S200" s="374"/>
      <c r="T200" s="374"/>
      <c r="U200" s="374"/>
      <c r="V200" s="374"/>
      <c r="W200" s="374"/>
      <c r="X200" s="374"/>
      <c r="Y200" s="374"/>
      <c r="Z200" s="374"/>
      <c r="AA200" s="374"/>
      <c r="AB200" s="374"/>
      <c r="AC200" s="374"/>
      <c r="AD200" s="374"/>
      <c r="AE200" s="374"/>
      <c r="AF200" s="374"/>
      <c r="AG200" s="374"/>
      <c r="AH200" s="374"/>
      <c r="AI200" s="374"/>
      <c r="AJ200" s="374"/>
      <c r="AK200" s="374"/>
      <c r="AL200" s="374"/>
      <c r="AM200" s="374"/>
    </row>
    <row r="201" spans="2:39">
      <c r="B201" s="374"/>
      <c r="C201" s="374"/>
      <c r="D201" s="374"/>
      <c r="E201" s="374"/>
      <c r="F201" s="374"/>
      <c r="G201" s="374"/>
      <c r="H201" s="374"/>
      <c r="I201" s="374"/>
      <c r="J201" s="374"/>
      <c r="K201" s="374"/>
      <c r="L201" s="374"/>
      <c r="M201" s="374"/>
      <c r="N201" s="374"/>
      <c r="O201" s="374"/>
      <c r="P201" s="374"/>
      <c r="Q201" s="374"/>
      <c r="R201" s="374"/>
      <c r="S201" s="374"/>
      <c r="T201" s="374"/>
      <c r="U201" s="374"/>
      <c r="V201" s="374"/>
      <c r="W201" s="374"/>
      <c r="X201" s="374"/>
      <c r="Y201" s="374"/>
      <c r="Z201" s="374"/>
      <c r="AA201" s="374"/>
      <c r="AB201" s="374"/>
      <c r="AC201" s="374"/>
      <c r="AD201" s="374"/>
      <c r="AE201" s="374"/>
      <c r="AF201" s="374"/>
      <c r="AG201" s="374"/>
      <c r="AH201" s="374"/>
      <c r="AI201" s="374"/>
      <c r="AJ201" s="374"/>
      <c r="AK201" s="374"/>
      <c r="AL201" s="374"/>
      <c r="AM201" s="374"/>
    </row>
    <row r="202" spans="2:39">
      <c r="B202" s="374"/>
      <c r="C202" s="374"/>
      <c r="D202" s="374"/>
      <c r="E202" s="374"/>
      <c r="F202" s="374"/>
      <c r="G202" s="374"/>
      <c r="H202" s="374"/>
      <c r="I202" s="374"/>
      <c r="J202" s="374"/>
      <c r="K202" s="374"/>
      <c r="L202" s="374"/>
      <c r="M202" s="374"/>
      <c r="N202" s="374"/>
      <c r="O202" s="374"/>
      <c r="P202" s="374"/>
      <c r="Q202" s="374"/>
      <c r="R202" s="374"/>
      <c r="S202" s="374"/>
      <c r="T202" s="374"/>
      <c r="U202" s="374"/>
      <c r="V202" s="374"/>
      <c r="W202" s="374"/>
      <c r="X202" s="374"/>
      <c r="Y202" s="374"/>
      <c r="Z202" s="374"/>
      <c r="AA202" s="374"/>
      <c r="AB202" s="374"/>
      <c r="AC202" s="374"/>
      <c r="AD202" s="374"/>
      <c r="AE202" s="374"/>
      <c r="AF202" s="374"/>
      <c r="AG202" s="374"/>
      <c r="AH202" s="374"/>
      <c r="AI202" s="374"/>
      <c r="AJ202" s="374"/>
      <c r="AK202" s="374"/>
      <c r="AL202" s="374"/>
      <c r="AM202" s="374"/>
    </row>
    <row r="203" spans="2:39">
      <c r="B203" s="374"/>
      <c r="C203" s="374"/>
      <c r="D203" s="374"/>
      <c r="E203" s="374"/>
      <c r="F203" s="374"/>
      <c r="G203" s="374"/>
      <c r="H203" s="374"/>
      <c r="I203" s="374"/>
      <c r="J203" s="374"/>
      <c r="K203" s="374"/>
      <c r="L203" s="374"/>
      <c r="M203" s="374"/>
      <c r="N203" s="374"/>
      <c r="O203" s="374"/>
      <c r="P203" s="374"/>
      <c r="Q203" s="374"/>
      <c r="R203" s="374"/>
      <c r="S203" s="374"/>
      <c r="T203" s="374"/>
      <c r="U203" s="374"/>
      <c r="V203" s="374"/>
      <c r="W203" s="374"/>
      <c r="X203" s="374"/>
      <c r="Y203" s="374"/>
      <c r="Z203" s="374"/>
      <c r="AA203" s="374"/>
      <c r="AB203" s="374"/>
      <c r="AC203" s="374"/>
      <c r="AD203" s="374"/>
      <c r="AE203" s="374"/>
      <c r="AF203" s="374"/>
      <c r="AG203" s="374"/>
      <c r="AH203" s="374"/>
      <c r="AI203" s="374"/>
      <c r="AJ203" s="374"/>
      <c r="AK203" s="374"/>
      <c r="AL203" s="374"/>
      <c r="AM203" s="374"/>
    </row>
    <row r="204" spans="2:39">
      <c r="B204" s="374"/>
      <c r="C204" s="374"/>
      <c r="D204" s="374"/>
      <c r="E204" s="374"/>
      <c r="F204" s="374"/>
      <c r="G204" s="374"/>
      <c r="H204" s="374"/>
      <c r="I204" s="374"/>
      <c r="J204" s="374"/>
      <c r="K204" s="374"/>
      <c r="L204" s="374"/>
      <c r="M204" s="374"/>
      <c r="N204" s="374"/>
      <c r="O204" s="374"/>
      <c r="P204" s="374"/>
      <c r="Q204" s="374"/>
      <c r="R204" s="374"/>
      <c r="S204" s="374"/>
      <c r="T204" s="374"/>
      <c r="U204" s="374"/>
      <c r="V204" s="374"/>
      <c r="W204" s="374"/>
      <c r="X204" s="374"/>
      <c r="Y204" s="374"/>
      <c r="Z204" s="374"/>
      <c r="AA204" s="374"/>
      <c r="AB204" s="374"/>
      <c r="AC204" s="374"/>
      <c r="AD204" s="374"/>
      <c r="AE204" s="374"/>
      <c r="AF204" s="374"/>
      <c r="AG204" s="374"/>
      <c r="AH204" s="374"/>
      <c r="AI204" s="374"/>
      <c r="AJ204" s="374"/>
      <c r="AK204" s="374"/>
      <c r="AL204" s="374"/>
      <c r="AM204" s="374"/>
    </row>
    <row r="205" spans="2:39">
      <c r="B205" s="374"/>
      <c r="C205" s="374"/>
      <c r="D205" s="374"/>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c r="AA205" s="374"/>
      <c r="AB205" s="374"/>
      <c r="AC205" s="374"/>
      <c r="AD205" s="374"/>
      <c r="AE205" s="374"/>
      <c r="AF205" s="374"/>
      <c r="AG205" s="374"/>
      <c r="AH205" s="374"/>
      <c r="AI205" s="374"/>
      <c r="AJ205" s="374"/>
      <c r="AK205" s="374"/>
      <c r="AL205" s="374"/>
      <c r="AM205" s="374"/>
    </row>
    <row r="206" spans="2:39">
      <c r="B206" s="374"/>
      <c r="C206" s="374"/>
      <c r="D206" s="374"/>
      <c r="E206" s="374"/>
      <c r="F206" s="374"/>
      <c r="G206" s="374"/>
      <c r="H206" s="374"/>
      <c r="I206" s="374"/>
      <c r="J206" s="374"/>
      <c r="K206" s="374"/>
      <c r="L206" s="374"/>
      <c r="M206" s="374"/>
      <c r="N206" s="374"/>
      <c r="O206" s="374"/>
      <c r="P206" s="374"/>
      <c r="Q206" s="374"/>
      <c r="R206" s="374"/>
      <c r="S206" s="374"/>
      <c r="T206" s="374"/>
      <c r="U206" s="374"/>
      <c r="V206" s="374"/>
      <c r="W206" s="374"/>
      <c r="X206" s="374"/>
      <c r="Y206" s="374"/>
      <c r="Z206" s="374"/>
      <c r="AA206" s="374"/>
      <c r="AB206" s="374"/>
      <c r="AC206" s="374"/>
      <c r="AD206" s="374"/>
      <c r="AE206" s="374"/>
      <c r="AF206" s="374"/>
      <c r="AG206" s="374"/>
      <c r="AH206" s="374"/>
      <c r="AI206" s="374"/>
      <c r="AJ206" s="374"/>
      <c r="AK206" s="374"/>
      <c r="AL206" s="374"/>
      <c r="AM206" s="374"/>
    </row>
    <row r="207" spans="2:39">
      <c r="B207" s="374"/>
      <c r="C207" s="374"/>
      <c r="D207" s="374"/>
      <c r="E207" s="374"/>
      <c r="F207" s="374"/>
      <c r="G207" s="374"/>
      <c r="H207" s="374"/>
      <c r="I207" s="374"/>
      <c r="J207" s="374"/>
      <c r="K207" s="374"/>
      <c r="L207" s="374"/>
      <c r="M207" s="374"/>
      <c r="N207" s="374"/>
      <c r="O207" s="374"/>
      <c r="P207" s="374"/>
      <c r="Q207" s="374"/>
      <c r="R207" s="374"/>
      <c r="S207" s="374"/>
      <c r="T207" s="374"/>
      <c r="U207" s="374"/>
      <c r="V207" s="374"/>
      <c r="W207" s="374"/>
      <c r="X207" s="374"/>
      <c r="Y207" s="374"/>
      <c r="Z207" s="374"/>
      <c r="AA207" s="374"/>
      <c r="AB207" s="374"/>
      <c r="AC207" s="374"/>
      <c r="AD207" s="374"/>
      <c r="AE207" s="374"/>
      <c r="AF207" s="374"/>
      <c r="AG207" s="374"/>
      <c r="AH207" s="374"/>
      <c r="AI207" s="374"/>
      <c r="AJ207" s="374"/>
      <c r="AK207" s="374"/>
      <c r="AL207" s="374"/>
      <c r="AM207" s="374"/>
    </row>
    <row r="208" spans="2:39">
      <c r="B208" s="374"/>
      <c r="C208" s="374"/>
      <c r="D208" s="374"/>
      <c r="E208" s="374"/>
      <c r="F208" s="374"/>
      <c r="G208" s="374"/>
      <c r="H208" s="374"/>
      <c r="I208" s="374"/>
      <c r="J208" s="374"/>
      <c r="K208" s="374"/>
      <c r="L208" s="374"/>
      <c r="M208" s="374"/>
      <c r="N208" s="374"/>
      <c r="O208" s="374"/>
      <c r="P208" s="374"/>
      <c r="Q208" s="374"/>
      <c r="R208" s="374"/>
      <c r="S208" s="374"/>
      <c r="T208" s="374"/>
      <c r="U208" s="374"/>
      <c r="V208" s="374"/>
      <c r="W208" s="374"/>
      <c r="X208" s="374"/>
      <c r="Y208" s="374"/>
      <c r="Z208" s="374"/>
      <c r="AA208" s="374"/>
      <c r="AB208" s="374"/>
      <c r="AC208" s="374"/>
      <c r="AD208" s="374"/>
      <c r="AE208" s="374"/>
      <c r="AF208" s="374"/>
      <c r="AG208" s="374"/>
      <c r="AH208" s="374"/>
      <c r="AI208" s="374"/>
      <c r="AJ208" s="374"/>
      <c r="AK208" s="374"/>
      <c r="AL208" s="374"/>
      <c r="AM208" s="374"/>
    </row>
    <row r="209" spans="2:39">
      <c r="B209" s="374"/>
      <c r="C209" s="374"/>
      <c r="D209" s="374"/>
      <c r="E209" s="374"/>
      <c r="F209" s="374"/>
      <c r="G209" s="374"/>
      <c r="H209" s="374"/>
      <c r="I209" s="374"/>
      <c r="J209" s="374"/>
      <c r="K209" s="374"/>
      <c r="L209" s="374"/>
      <c r="M209" s="374"/>
      <c r="N209" s="374"/>
      <c r="O209" s="374"/>
      <c r="P209" s="374"/>
      <c r="Q209" s="374"/>
      <c r="R209" s="374"/>
      <c r="S209" s="374"/>
      <c r="T209" s="374"/>
      <c r="U209" s="374"/>
      <c r="V209" s="374"/>
      <c r="W209" s="374"/>
      <c r="X209" s="374"/>
      <c r="Y209" s="374"/>
      <c r="Z209" s="374"/>
      <c r="AA209" s="374"/>
      <c r="AB209" s="374"/>
      <c r="AC209" s="374"/>
      <c r="AD209" s="374"/>
      <c r="AE209" s="374"/>
      <c r="AF209" s="374"/>
      <c r="AG209" s="374"/>
      <c r="AH209" s="374"/>
      <c r="AI209" s="374"/>
      <c r="AJ209" s="374"/>
      <c r="AK209" s="374"/>
      <c r="AL209" s="374"/>
      <c r="AM209" s="374"/>
    </row>
    <row r="210" spans="2:39">
      <c r="B210" s="374"/>
      <c r="C210" s="374"/>
      <c r="D210" s="374"/>
      <c r="E210" s="374"/>
      <c r="F210" s="374"/>
      <c r="G210" s="374"/>
      <c r="H210" s="374"/>
      <c r="I210" s="374"/>
      <c r="J210" s="374"/>
      <c r="K210" s="374"/>
      <c r="L210" s="374"/>
      <c r="M210" s="374"/>
      <c r="N210" s="374"/>
      <c r="O210" s="374"/>
      <c r="P210" s="374"/>
      <c r="Q210" s="374"/>
      <c r="R210" s="374"/>
      <c r="S210" s="374"/>
      <c r="T210" s="374"/>
      <c r="U210" s="374"/>
      <c r="V210" s="374"/>
      <c r="W210" s="374"/>
      <c r="X210" s="374"/>
      <c r="Y210" s="374"/>
      <c r="Z210" s="374"/>
      <c r="AA210" s="374"/>
      <c r="AB210" s="374"/>
      <c r="AC210" s="374"/>
      <c r="AD210" s="374"/>
      <c r="AE210" s="374"/>
      <c r="AF210" s="374"/>
      <c r="AG210" s="374"/>
      <c r="AH210" s="374"/>
      <c r="AI210" s="374"/>
      <c r="AJ210" s="374"/>
      <c r="AK210" s="374"/>
      <c r="AL210" s="374"/>
      <c r="AM210" s="374"/>
    </row>
    <row r="211" spans="2:39">
      <c r="B211" s="374"/>
      <c r="C211" s="374"/>
      <c r="D211" s="374"/>
      <c r="E211" s="374"/>
      <c r="F211" s="374"/>
      <c r="G211" s="374"/>
      <c r="H211" s="374"/>
      <c r="I211" s="374"/>
      <c r="J211" s="374"/>
      <c r="K211" s="374"/>
      <c r="L211" s="374"/>
      <c r="M211" s="374"/>
      <c r="N211" s="374"/>
      <c r="O211" s="374"/>
      <c r="P211" s="374"/>
      <c r="Q211" s="374"/>
      <c r="R211" s="374"/>
      <c r="S211" s="374"/>
      <c r="T211" s="374"/>
      <c r="U211" s="374"/>
      <c r="V211" s="374"/>
      <c r="W211" s="374"/>
      <c r="X211" s="374"/>
      <c r="Y211" s="374"/>
      <c r="Z211" s="374"/>
      <c r="AA211" s="374"/>
      <c r="AB211" s="374"/>
      <c r="AC211" s="374"/>
      <c r="AD211" s="374"/>
      <c r="AE211" s="374"/>
      <c r="AF211" s="374"/>
      <c r="AG211" s="374"/>
      <c r="AH211" s="374"/>
      <c r="AI211" s="374"/>
      <c r="AJ211" s="374"/>
      <c r="AK211" s="374"/>
      <c r="AL211" s="374"/>
      <c r="AM211" s="374"/>
    </row>
    <row r="212" spans="2:39">
      <c r="B212" s="374"/>
      <c r="C212" s="374"/>
      <c r="D212" s="374"/>
      <c r="E212" s="374"/>
      <c r="F212" s="374"/>
      <c r="G212" s="374"/>
      <c r="H212" s="374"/>
      <c r="I212" s="374"/>
      <c r="J212" s="374"/>
      <c r="K212" s="374"/>
      <c r="L212" s="374"/>
      <c r="M212" s="374"/>
      <c r="N212" s="374"/>
      <c r="O212" s="374"/>
      <c r="P212" s="374"/>
      <c r="Q212" s="374"/>
      <c r="R212" s="374"/>
      <c r="S212" s="374"/>
      <c r="T212" s="374"/>
      <c r="U212" s="374"/>
      <c r="V212" s="374"/>
      <c r="W212" s="374"/>
      <c r="X212" s="374"/>
      <c r="Y212" s="374"/>
      <c r="Z212" s="374"/>
      <c r="AA212" s="374"/>
      <c r="AB212" s="374"/>
      <c r="AC212" s="374"/>
      <c r="AD212" s="374"/>
      <c r="AE212" s="374"/>
      <c r="AF212" s="374"/>
      <c r="AG212" s="374"/>
      <c r="AH212" s="374"/>
      <c r="AI212" s="374"/>
      <c r="AJ212" s="374"/>
      <c r="AK212" s="374"/>
      <c r="AL212" s="374"/>
      <c r="AM212" s="374"/>
    </row>
    <row r="213" spans="2:39">
      <c r="B213" s="374"/>
      <c r="C213" s="374"/>
      <c r="D213" s="374"/>
      <c r="E213" s="374"/>
      <c r="F213" s="374"/>
      <c r="G213" s="374"/>
      <c r="H213" s="374"/>
      <c r="I213" s="374"/>
      <c r="J213" s="374"/>
      <c r="K213" s="374"/>
      <c r="L213" s="374"/>
      <c r="M213" s="374"/>
      <c r="N213" s="374"/>
      <c r="O213" s="374"/>
      <c r="P213" s="374"/>
      <c r="Q213" s="374"/>
      <c r="R213" s="374"/>
      <c r="S213" s="374"/>
      <c r="T213" s="374"/>
      <c r="U213" s="374"/>
      <c r="V213" s="374"/>
      <c r="W213" s="374"/>
      <c r="X213" s="374"/>
      <c r="Y213" s="374"/>
      <c r="Z213" s="374"/>
      <c r="AA213" s="374"/>
      <c r="AB213" s="374"/>
      <c r="AC213" s="374"/>
      <c r="AD213" s="374"/>
      <c r="AE213" s="374"/>
      <c r="AF213" s="374"/>
      <c r="AG213" s="374"/>
      <c r="AH213" s="374"/>
      <c r="AI213" s="374"/>
      <c r="AJ213" s="374"/>
      <c r="AK213" s="374"/>
      <c r="AL213" s="374"/>
      <c r="AM213" s="374"/>
    </row>
    <row r="214" spans="2:39">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c r="AF214" s="374"/>
      <c r="AG214" s="374"/>
      <c r="AH214" s="374"/>
      <c r="AI214" s="374"/>
      <c r="AJ214" s="374"/>
      <c r="AK214" s="374"/>
      <c r="AL214" s="374"/>
      <c r="AM214" s="374"/>
    </row>
    <row r="215" spans="2:39">
      <c r="B215" s="374"/>
      <c r="C215" s="374"/>
      <c r="D215" s="374"/>
      <c r="E215" s="374"/>
      <c r="F215" s="374"/>
      <c r="G215" s="374"/>
      <c r="H215" s="374"/>
      <c r="I215" s="374"/>
      <c r="J215" s="374"/>
      <c r="K215" s="374"/>
      <c r="L215" s="374"/>
      <c r="M215" s="374"/>
      <c r="N215" s="374"/>
      <c r="O215" s="374"/>
      <c r="P215" s="374"/>
      <c r="Q215" s="374"/>
      <c r="R215" s="374"/>
      <c r="S215" s="374"/>
      <c r="T215" s="374"/>
      <c r="U215" s="374"/>
      <c r="V215" s="374"/>
      <c r="W215" s="374"/>
      <c r="X215" s="374"/>
      <c r="Y215" s="374"/>
      <c r="Z215" s="374"/>
      <c r="AA215" s="374"/>
      <c r="AB215" s="374"/>
      <c r="AC215" s="374"/>
      <c r="AD215" s="374"/>
      <c r="AE215" s="374"/>
      <c r="AF215" s="374"/>
      <c r="AG215" s="374"/>
      <c r="AH215" s="374"/>
      <c r="AI215" s="374"/>
      <c r="AJ215" s="374"/>
      <c r="AK215" s="374"/>
      <c r="AL215" s="374"/>
      <c r="AM215" s="374"/>
    </row>
    <row r="216" spans="2:39">
      <c r="B216" s="374"/>
      <c r="C216" s="374"/>
      <c r="D216" s="374"/>
      <c r="E216" s="374"/>
      <c r="F216" s="374"/>
      <c r="G216" s="374"/>
      <c r="H216" s="374"/>
      <c r="I216" s="374"/>
      <c r="J216" s="374"/>
      <c r="K216" s="374"/>
      <c r="L216" s="374"/>
      <c r="M216" s="374"/>
      <c r="N216" s="374"/>
      <c r="O216" s="374"/>
      <c r="P216" s="374"/>
      <c r="Q216" s="374"/>
      <c r="R216" s="374"/>
      <c r="S216" s="374"/>
      <c r="T216" s="374"/>
      <c r="U216" s="374"/>
      <c r="V216" s="374"/>
      <c r="W216" s="374"/>
      <c r="X216" s="374"/>
      <c r="Y216" s="374"/>
      <c r="Z216" s="374"/>
      <c r="AA216" s="374"/>
      <c r="AB216" s="374"/>
      <c r="AC216" s="374"/>
      <c r="AD216" s="374"/>
      <c r="AE216" s="374"/>
      <c r="AF216" s="374"/>
      <c r="AG216" s="374"/>
      <c r="AH216" s="374"/>
      <c r="AI216" s="374"/>
      <c r="AJ216" s="374"/>
      <c r="AK216" s="374"/>
      <c r="AL216" s="374"/>
      <c r="AM216" s="374"/>
    </row>
    <row r="217" spans="2:39">
      <c r="B217" s="374"/>
      <c r="C217" s="374"/>
      <c r="D217" s="374"/>
      <c r="E217" s="374"/>
      <c r="F217" s="374"/>
      <c r="G217" s="374"/>
      <c r="H217" s="374"/>
      <c r="I217" s="374"/>
      <c r="J217" s="374"/>
      <c r="K217" s="374"/>
      <c r="L217" s="374"/>
      <c r="M217" s="374"/>
      <c r="N217" s="374"/>
      <c r="O217" s="374"/>
      <c r="P217" s="374"/>
      <c r="Q217" s="374"/>
      <c r="R217" s="374"/>
      <c r="S217" s="374"/>
      <c r="T217" s="374"/>
      <c r="U217" s="374"/>
      <c r="V217" s="374"/>
      <c r="W217" s="374"/>
      <c r="X217" s="374"/>
      <c r="Y217" s="374"/>
      <c r="Z217" s="374"/>
      <c r="AA217" s="374"/>
      <c r="AB217" s="374"/>
      <c r="AC217" s="374"/>
      <c r="AD217" s="374"/>
      <c r="AE217" s="374"/>
      <c r="AF217" s="374"/>
      <c r="AG217" s="374"/>
      <c r="AH217" s="374"/>
      <c r="AI217" s="374"/>
      <c r="AJ217" s="374"/>
      <c r="AK217" s="374"/>
      <c r="AL217" s="374"/>
      <c r="AM217" s="374"/>
    </row>
    <row r="218" spans="2:39">
      <c r="B218" s="374"/>
      <c r="C218" s="374"/>
      <c r="D218" s="374"/>
      <c r="E218" s="374"/>
      <c r="F218" s="374"/>
      <c r="G218" s="374"/>
      <c r="H218" s="374"/>
      <c r="I218" s="374"/>
      <c r="J218" s="374"/>
      <c r="K218" s="374"/>
      <c r="L218" s="374"/>
      <c r="M218" s="374"/>
      <c r="N218" s="374"/>
      <c r="O218" s="374"/>
      <c r="P218" s="374"/>
      <c r="Q218" s="374"/>
      <c r="R218" s="374"/>
      <c r="S218" s="374"/>
      <c r="T218" s="374"/>
      <c r="U218" s="374"/>
      <c r="V218" s="374"/>
      <c r="W218" s="374"/>
      <c r="X218" s="374"/>
      <c r="Y218" s="374"/>
      <c r="Z218" s="374"/>
      <c r="AA218" s="374"/>
      <c r="AB218" s="374"/>
      <c r="AC218" s="374"/>
      <c r="AD218" s="374"/>
      <c r="AE218" s="374"/>
      <c r="AF218" s="374"/>
      <c r="AG218" s="374"/>
      <c r="AH218" s="374"/>
      <c r="AI218" s="374"/>
      <c r="AJ218" s="374"/>
      <c r="AK218" s="374"/>
      <c r="AL218" s="374"/>
      <c r="AM218" s="374"/>
    </row>
    <row r="219" spans="2:39">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c r="AA219" s="374"/>
      <c r="AB219" s="374"/>
      <c r="AC219" s="374"/>
      <c r="AD219" s="374"/>
      <c r="AE219" s="374"/>
      <c r="AF219" s="374"/>
      <c r="AG219" s="374"/>
      <c r="AH219" s="374"/>
      <c r="AI219" s="374"/>
      <c r="AJ219" s="374"/>
      <c r="AK219" s="374"/>
      <c r="AL219" s="374"/>
      <c r="AM219" s="374"/>
    </row>
    <row r="220" spans="2:39">
      <c r="B220" s="374"/>
      <c r="C220" s="374"/>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4"/>
      <c r="Z220" s="374"/>
      <c r="AA220" s="374"/>
      <c r="AB220" s="374"/>
      <c r="AC220" s="374"/>
      <c r="AD220" s="374"/>
      <c r="AE220" s="374"/>
      <c r="AF220" s="374"/>
      <c r="AG220" s="374"/>
      <c r="AH220" s="374"/>
      <c r="AI220" s="374"/>
      <c r="AJ220" s="374"/>
      <c r="AK220" s="374"/>
      <c r="AL220" s="374"/>
      <c r="AM220" s="374"/>
    </row>
    <row r="221" spans="2:39">
      <c r="B221" s="374"/>
      <c r="C221" s="374"/>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4"/>
      <c r="Z221" s="374"/>
      <c r="AA221" s="374"/>
      <c r="AB221" s="374"/>
      <c r="AC221" s="374"/>
      <c r="AD221" s="374"/>
      <c r="AE221" s="374"/>
      <c r="AF221" s="374"/>
      <c r="AG221" s="374"/>
      <c r="AH221" s="374"/>
      <c r="AI221" s="374"/>
      <c r="AJ221" s="374"/>
      <c r="AK221" s="374"/>
      <c r="AL221" s="374"/>
      <c r="AM221" s="374"/>
    </row>
    <row r="222" spans="2:39">
      <c r="B222" s="374"/>
      <c r="C222" s="374"/>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4"/>
      <c r="Z222" s="374"/>
      <c r="AA222" s="374"/>
      <c r="AB222" s="374"/>
      <c r="AC222" s="374"/>
      <c r="AD222" s="374"/>
      <c r="AE222" s="374"/>
      <c r="AF222" s="374"/>
      <c r="AG222" s="374"/>
      <c r="AH222" s="374"/>
      <c r="AI222" s="374"/>
      <c r="AJ222" s="374"/>
      <c r="AK222" s="374"/>
      <c r="AL222" s="374"/>
      <c r="AM222" s="374"/>
    </row>
    <row r="223" spans="2:39">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c r="AF223" s="374"/>
      <c r="AG223" s="374"/>
      <c r="AH223" s="374"/>
      <c r="AI223" s="374"/>
      <c r="AJ223" s="374"/>
      <c r="AK223" s="374"/>
      <c r="AL223" s="374"/>
      <c r="AM223" s="374"/>
    </row>
    <row r="224" spans="2:39">
      <c r="B224" s="374"/>
      <c r="C224" s="374"/>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c r="AL224" s="374"/>
      <c r="AM224" s="374"/>
    </row>
    <row r="225" spans="2:39">
      <c r="B225" s="374"/>
      <c r="C225" s="374"/>
      <c r="D225" s="374"/>
      <c r="E225" s="374"/>
      <c r="F225" s="374"/>
      <c r="G225" s="374"/>
      <c r="H225" s="374"/>
      <c r="I225" s="374"/>
      <c r="J225" s="374"/>
      <c r="K225" s="374"/>
      <c r="L225" s="374"/>
      <c r="M225" s="374"/>
      <c r="N225" s="374"/>
      <c r="O225" s="374"/>
      <c r="P225" s="374"/>
      <c r="Q225" s="374"/>
      <c r="R225" s="374"/>
      <c r="S225" s="374"/>
      <c r="T225" s="374"/>
      <c r="U225" s="374"/>
      <c r="V225" s="374"/>
      <c r="W225" s="374"/>
      <c r="X225" s="374"/>
      <c r="Y225" s="374"/>
      <c r="Z225" s="374"/>
      <c r="AA225" s="374"/>
      <c r="AB225" s="374"/>
      <c r="AC225" s="374"/>
      <c r="AD225" s="374"/>
      <c r="AE225" s="374"/>
      <c r="AF225" s="374"/>
      <c r="AG225" s="374"/>
      <c r="AH225" s="374"/>
      <c r="AI225" s="374"/>
      <c r="AJ225" s="374"/>
      <c r="AK225" s="374"/>
      <c r="AL225" s="374"/>
      <c r="AM225" s="374"/>
    </row>
    <row r="226" spans="2:39">
      <c r="B226" s="374"/>
      <c r="C226" s="374"/>
      <c r="D226" s="374"/>
      <c r="E226" s="374"/>
      <c r="F226" s="374"/>
      <c r="G226" s="374"/>
      <c r="H226" s="374"/>
      <c r="I226" s="374"/>
      <c r="J226" s="374"/>
      <c r="K226" s="374"/>
      <c r="L226" s="374"/>
      <c r="M226" s="374"/>
      <c r="N226" s="374"/>
      <c r="O226" s="374"/>
      <c r="P226" s="374"/>
      <c r="Q226" s="374"/>
      <c r="R226" s="374"/>
      <c r="S226" s="374"/>
      <c r="T226" s="374"/>
      <c r="U226" s="374"/>
      <c r="V226" s="374"/>
      <c r="W226" s="374"/>
      <c r="X226" s="374"/>
      <c r="Y226" s="374"/>
      <c r="Z226" s="374"/>
      <c r="AA226" s="374"/>
      <c r="AB226" s="374"/>
      <c r="AC226" s="374"/>
      <c r="AD226" s="374"/>
      <c r="AE226" s="374"/>
      <c r="AF226" s="374"/>
      <c r="AG226" s="374"/>
      <c r="AH226" s="374"/>
      <c r="AI226" s="374"/>
      <c r="AJ226" s="374"/>
      <c r="AK226" s="374"/>
      <c r="AL226" s="374"/>
      <c r="AM226" s="374"/>
    </row>
    <row r="227" spans="2:39">
      <c r="B227" s="374"/>
      <c r="C227" s="374"/>
      <c r="D227" s="374"/>
      <c r="E227" s="374"/>
      <c r="F227" s="374"/>
      <c r="G227" s="374"/>
      <c r="H227" s="374"/>
      <c r="I227" s="374"/>
      <c r="J227" s="374"/>
      <c r="K227" s="374"/>
      <c r="L227" s="374"/>
      <c r="M227" s="374"/>
      <c r="N227" s="374"/>
      <c r="O227" s="374"/>
      <c r="P227" s="374"/>
      <c r="Q227" s="374"/>
      <c r="R227" s="374"/>
      <c r="S227" s="374"/>
      <c r="T227" s="374"/>
      <c r="U227" s="374"/>
      <c r="V227" s="374"/>
      <c r="W227" s="374"/>
      <c r="X227" s="374"/>
      <c r="Y227" s="374"/>
      <c r="Z227" s="374"/>
      <c r="AA227" s="374"/>
      <c r="AB227" s="374"/>
      <c r="AC227" s="374"/>
      <c r="AD227" s="374"/>
      <c r="AE227" s="374"/>
      <c r="AF227" s="374"/>
      <c r="AG227" s="374"/>
      <c r="AH227" s="374"/>
      <c r="AI227" s="374"/>
      <c r="AJ227" s="374"/>
      <c r="AK227" s="374"/>
      <c r="AL227" s="374"/>
      <c r="AM227" s="374"/>
    </row>
    <row r="228" spans="2:39">
      <c r="B228" s="374"/>
      <c r="C228" s="374"/>
      <c r="D228" s="374"/>
      <c r="E228" s="374"/>
      <c r="F228" s="374"/>
      <c r="G228" s="374"/>
      <c r="H228" s="374"/>
      <c r="I228" s="374"/>
      <c r="J228" s="374"/>
      <c r="K228" s="374"/>
      <c r="L228" s="374"/>
      <c r="M228" s="374"/>
      <c r="N228" s="374"/>
      <c r="O228" s="374"/>
      <c r="P228" s="374"/>
      <c r="Q228" s="374"/>
      <c r="R228" s="374"/>
      <c r="S228" s="374"/>
      <c r="T228" s="374"/>
      <c r="U228" s="374"/>
      <c r="V228" s="374"/>
      <c r="W228" s="374"/>
      <c r="X228" s="374"/>
      <c r="Y228" s="374"/>
      <c r="Z228" s="374"/>
      <c r="AA228" s="374"/>
      <c r="AB228" s="374"/>
      <c r="AC228" s="374"/>
      <c r="AD228" s="374"/>
      <c r="AE228" s="374"/>
      <c r="AF228" s="374"/>
      <c r="AG228" s="374"/>
      <c r="AH228" s="374"/>
      <c r="AI228" s="374"/>
      <c r="AJ228" s="374"/>
      <c r="AK228" s="374"/>
      <c r="AL228" s="374"/>
      <c r="AM228" s="374"/>
    </row>
    <row r="229" spans="2:39">
      <c r="B229" s="374"/>
      <c r="C229" s="374"/>
      <c r="D229" s="374"/>
      <c r="E229" s="374"/>
      <c r="F229" s="374"/>
      <c r="G229" s="374"/>
      <c r="H229" s="374"/>
      <c r="I229" s="374"/>
      <c r="J229" s="374"/>
      <c r="K229" s="374"/>
      <c r="L229" s="374"/>
      <c r="M229" s="374"/>
      <c r="N229" s="374"/>
      <c r="O229" s="374"/>
      <c r="P229" s="374"/>
      <c r="Q229" s="374"/>
      <c r="R229" s="374"/>
      <c r="S229" s="374"/>
      <c r="T229" s="374"/>
      <c r="U229" s="374"/>
      <c r="V229" s="374"/>
      <c r="W229" s="374"/>
      <c r="X229" s="374"/>
      <c r="Y229" s="374"/>
      <c r="Z229" s="374"/>
      <c r="AA229" s="374"/>
      <c r="AB229" s="374"/>
      <c r="AC229" s="374"/>
      <c r="AD229" s="374"/>
      <c r="AE229" s="374"/>
      <c r="AF229" s="374"/>
      <c r="AG229" s="374"/>
      <c r="AH229" s="374"/>
      <c r="AI229" s="374"/>
      <c r="AJ229" s="374"/>
      <c r="AK229" s="374"/>
      <c r="AL229" s="374"/>
      <c r="AM229" s="374"/>
    </row>
    <row r="230" spans="2:39">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4"/>
      <c r="AL230" s="374"/>
      <c r="AM230" s="374"/>
    </row>
    <row r="231" spans="2:39">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c r="AF231" s="374"/>
      <c r="AG231" s="374"/>
      <c r="AH231" s="374"/>
      <c r="AI231" s="374"/>
      <c r="AJ231" s="374"/>
      <c r="AK231" s="374"/>
      <c r="AL231" s="374"/>
      <c r="AM231" s="374"/>
    </row>
    <row r="232" spans="2:39">
      <c r="B232" s="374"/>
      <c r="C232" s="374"/>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374"/>
      <c r="AD232" s="374"/>
      <c r="AE232" s="374"/>
      <c r="AF232" s="374"/>
      <c r="AG232" s="374"/>
      <c r="AH232" s="374"/>
      <c r="AI232" s="374"/>
      <c r="AJ232" s="374"/>
      <c r="AK232" s="374"/>
      <c r="AL232" s="374"/>
      <c r="AM232" s="374"/>
    </row>
    <row r="233" spans="2:39">
      <c r="B233" s="374"/>
      <c r="C233" s="374"/>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374"/>
      <c r="AD233" s="374"/>
      <c r="AE233" s="374"/>
      <c r="AF233" s="374"/>
      <c r="AG233" s="374"/>
      <c r="AH233" s="374"/>
      <c r="AI233" s="374"/>
      <c r="AJ233" s="374"/>
      <c r="AK233" s="374"/>
      <c r="AL233" s="374"/>
      <c r="AM233" s="374"/>
    </row>
    <row r="234" spans="2:39">
      <c r="B234" s="374"/>
      <c r="C234" s="374"/>
      <c r="D234" s="374"/>
      <c r="E234" s="374"/>
      <c r="F234" s="374"/>
      <c r="G234" s="374"/>
      <c r="H234" s="374"/>
      <c r="I234" s="374"/>
      <c r="J234" s="374"/>
      <c r="K234" s="374"/>
      <c r="L234" s="374"/>
      <c r="M234" s="374"/>
      <c r="N234" s="374"/>
      <c r="O234" s="374"/>
      <c r="P234" s="374"/>
      <c r="Q234" s="374"/>
      <c r="R234" s="374"/>
      <c r="S234" s="374"/>
      <c r="T234" s="374"/>
      <c r="U234" s="374"/>
      <c r="V234" s="374"/>
      <c r="W234" s="374"/>
      <c r="X234" s="374"/>
      <c r="Y234" s="374"/>
      <c r="Z234" s="374"/>
      <c r="AA234" s="374"/>
      <c r="AB234" s="374"/>
      <c r="AC234" s="374"/>
      <c r="AD234" s="374"/>
      <c r="AE234" s="374"/>
      <c r="AF234" s="374"/>
      <c r="AG234" s="374"/>
      <c r="AH234" s="374"/>
      <c r="AI234" s="374"/>
      <c r="AJ234" s="374"/>
      <c r="AK234" s="374"/>
      <c r="AL234" s="374"/>
      <c r="AM234" s="374"/>
    </row>
    <row r="235" spans="2:39">
      <c r="B235" s="374"/>
      <c r="C235" s="374"/>
      <c r="D235" s="374"/>
      <c r="E235" s="374"/>
      <c r="F235" s="374"/>
      <c r="G235" s="374"/>
      <c r="H235" s="374"/>
      <c r="I235" s="374"/>
      <c r="J235" s="374"/>
      <c r="K235" s="374"/>
      <c r="L235" s="374"/>
      <c r="M235" s="374"/>
      <c r="N235" s="374"/>
      <c r="O235" s="374"/>
      <c r="P235" s="374"/>
      <c r="Q235" s="374"/>
      <c r="R235" s="374"/>
      <c r="S235" s="374"/>
      <c r="T235" s="374"/>
      <c r="U235" s="374"/>
      <c r="V235" s="374"/>
      <c r="W235" s="374"/>
      <c r="X235" s="374"/>
      <c r="Y235" s="374"/>
      <c r="Z235" s="374"/>
      <c r="AA235" s="374"/>
      <c r="AB235" s="374"/>
      <c r="AC235" s="374"/>
      <c r="AD235" s="374"/>
      <c r="AE235" s="374"/>
      <c r="AF235" s="374"/>
      <c r="AG235" s="374"/>
      <c r="AH235" s="374"/>
      <c r="AI235" s="374"/>
      <c r="AJ235" s="374"/>
      <c r="AK235" s="374"/>
      <c r="AL235" s="374"/>
      <c r="AM235" s="374"/>
    </row>
    <row r="236" spans="2:39">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F236" s="374"/>
      <c r="AG236" s="374"/>
      <c r="AH236" s="374"/>
      <c r="AI236" s="374"/>
      <c r="AJ236" s="374"/>
      <c r="AK236" s="374"/>
      <c r="AL236" s="374"/>
      <c r="AM236" s="374"/>
    </row>
    <row r="237" spans="2:39">
      <c r="B237" s="374"/>
      <c r="C237" s="374"/>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4"/>
      <c r="AD237" s="374"/>
      <c r="AE237" s="374"/>
      <c r="AF237" s="374"/>
      <c r="AG237" s="374"/>
      <c r="AH237" s="374"/>
      <c r="AI237" s="374"/>
      <c r="AJ237" s="374"/>
      <c r="AK237" s="374"/>
      <c r="AL237" s="374"/>
      <c r="AM237" s="374"/>
    </row>
    <row r="238" spans="2:39">
      <c r="B238" s="374"/>
      <c r="C238" s="374"/>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4"/>
      <c r="AE238" s="374"/>
      <c r="AF238" s="374"/>
      <c r="AG238" s="374"/>
      <c r="AH238" s="374"/>
      <c r="AI238" s="374"/>
      <c r="AJ238" s="374"/>
      <c r="AK238" s="374"/>
      <c r="AL238" s="374"/>
      <c r="AM238" s="374"/>
    </row>
    <row r="239" spans="2:39">
      <c r="B239" s="374"/>
      <c r="C239" s="374"/>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4"/>
      <c r="AE239" s="374"/>
      <c r="AF239" s="374"/>
      <c r="AG239" s="374"/>
      <c r="AH239" s="374"/>
      <c r="AI239" s="374"/>
      <c r="AJ239" s="374"/>
      <c r="AK239" s="374"/>
      <c r="AL239" s="374"/>
      <c r="AM239" s="374"/>
    </row>
    <row r="240" spans="2:39">
      <c r="B240" s="374"/>
      <c r="C240" s="374"/>
      <c r="D240" s="374"/>
      <c r="E240" s="374"/>
      <c r="F240" s="374"/>
      <c r="G240" s="374"/>
      <c r="H240" s="374"/>
      <c r="I240" s="374"/>
      <c r="J240" s="374"/>
      <c r="K240" s="374"/>
      <c r="L240" s="374"/>
      <c r="M240" s="374"/>
      <c r="N240" s="374"/>
      <c r="O240" s="374"/>
      <c r="P240" s="374"/>
      <c r="Q240" s="374"/>
      <c r="R240" s="374"/>
      <c r="S240" s="374"/>
      <c r="T240" s="374"/>
      <c r="U240" s="374"/>
      <c r="V240" s="374"/>
      <c r="W240" s="374"/>
      <c r="X240" s="374"/>
      <c r="Y240" s="374"/>
      <c r="Z240" s="374"/>
      <c r="AA240" s="374"/>
      <c r="AB240" s="374"/>
      <c r="AC240" s="374"/>
      <c r="AD240" s="374"/>
      <c r="AE240" s="374"/>
      <c r="AF240" s="374"/>
      <c r="AG240" s="374"/>
      <c r="AH240" s="374"/>
      <c r="AI240" s="374"/>
      <c r="AJ240" s="374"/>
      <c r="AK240" s="374"/>
      <c r="AL240" s="374"/>
      <c r="AM240" s="374"/>
    </row>
    <row r="241" spans="2:39">
      <c r="B241" s="374"/>
      <c r="C241" s="374"/>
      <c r="D241" s="374"/>
      <c r="E241" s="374"/>
      <c r="F241" s="374"/>
      <c r="G241" s="374"/>
      <c r="H241" s="374"/>
      <c r="I241" s="374"/>
      <c r="J241" s="374"/>
      <c r="K241" s="374"/>
      <c r="L241" s="374"/>
      <c r="M241" s="374"/>
      <c r="N241" s="374"/>
      <c r="O241" s="374"/>
      <c r="P241" s="374"/>
      <c r="Q241" s="374"/>
      <c r="R241" s="374"/>
      <c r="S241" s="374"/>
      <c r="T241" s="374"/>
      <c r="U241" s="374"/>
      <c r="V241" s="374"/>
      <c r="W241" s="374"/>
      <c r="X241" s="374"/>
      <c r="Y241" s="374"/>
      <c r="Z241" s="374"/>
      <c r="AA241" s="374"/>
      <c r="AB241" s="374"/>
      <c r="AC241" s="374"/>
      <c r="AD241" s="374"/>
      <c r="AE241" s="374"/>
      <c r="AF241" s="374"/>
      <c r="AG241" s="374"/>
      <c r="AH241" s="374"/>
      <c r="AI241" s="374"/>
      <c r="AJ241" s="374"/>
      <c r="AK241" s="374"/>
      <c r="AL241" s="374"/>
      <c r="AM241" s="374"/>
    </row>
    <row r="242" spans="2:39">
      <c r="B242" s="374"/>
      <c r="C242" s="374"/>
      <c r="D242" s="374"/>
      <c r="E242" s="374"/>
      <c r="F242" s="374"/>
      <c r="G242" s="374"/>
      <c r="H242" s="374"/>
      <c r="I242" s="374"/>
      <c r="J242" s="374"/>
      <c r="K242" s="374"/>
      <c r="L242" s="374"/>
      <c r="M242" s="374"/>
      <c r="N242" s="374"/>
      <c r="O242" s="374"/>
      <c r="P242" s="374"/>
      <c r="Q242" s="374"/>
      <c r="R242" s="374"/>
      <c r="S242" s="374"/>
      <c r="T242" s="374"/>
      <c r="U242" s="374"/>
      <c r="V242" s="374"/>
      <c r="W242" s="374"/>
      <c r="X242" s="374"/>
      <c r="Y242" s="374"/>
      <c r="Z242" s="374"/>
      <c r="AA242" s="374"/>
      <c r="AB242" s="374"/>
      <c r="AC242" s="374"/>
      <c r="AD242" s="374"/>
      <c r="AE242" s="374"/>
      <c r="AF242" s="374"/>
      <c r="AG242" s="374"/>
      <c r="AH242" s="374"/>
      <c r="AI242" s="374"/>
      <c r="AJ242" s="374"/>
      <c r="AK242" s="374"/>
      <c r="AL242" s="374"/>
      <c r="AM242" s="374"/>
    </row>
    <row r="243" spans="2:39">
      <c r="B243" s="374"/>
      <c r="C243" s="374"/>
      <c r="D243" s="374"/>
      <c r="E243" s="374"/>
      <c r="F243" s="374"/>
      <c r="G243" s="374"/>
      <c r="H243" s="374"/>
      <c r="I243" s="374"/>
      <c r="J243" s="374"/>
      <c r="K243" s="374"/>
      <c r="L243" s="374"/>
      <c r="M243" s="374"/>
      <c r="N243" s="374"/>
      <c r="O243" s="374"/>
      <c r="P243" s="374"/>
      <c r="Q243" s="374"/>
      <c r="R243" s="374"/>
      <c r="S243" s="374"/>
      <c r="T243" s="374"/>
      <c r="U243" s="374"/>
      <c r="V243" s="374"/>
      <c r="W243" s="374"/>
      <c r="X243" s="374"/>
      <c r="Y243" s="374"/>
      <c r="Z243" s="374"/>
      <c r="AA243" s="374"/>
      <c r="AB243" s="374"/>
      <c r="AC243" s="374"/>
      <c r="AD243" s="374"/>
      <c r="AE243" s="374"/>
      <c r="AF243" s="374"/>
      <c r="AG243" s="374"/>
      <c r="AH243" s="374"/>
      <c r="AI243" s="374"/>
      <c r="AJ243" s="374"/>
      <c r="AK243" s="374"/>
      <c r="AL243" s="374"/>
      <c r="AM243" s="374"/>
    </row>
    <row r="244" spans="2:39">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F244" s="374"/>
      <c r="AG244" s="374"/>
      <c r="AH244" s="374"/>
      <c r="AI244" s="374"/>
      <c r="AJ244" s="374"/>
      <c r="AK244" s="374"/>
      <c r="AL244" s="374"/>
      <c r="AM244" s="374"/>
    </row>
    <row r="245" spans="2:39">
      <c r="B245" s="374"/>
      <c r="C245" s="374"/>
      <c r="D245" s="374"/>
      <c r="E245" s="374"/>
      <c r="F245" s="374"/>
      <c r="G245" s="374"/>
      <c r="H245" s="374"/>
      <c r="I245" s="374"/>
      <c r="J245" s="374"/>
      <c r="K245" s="374"/>
      <c r="L245" s="374"/>
      <c r="M245" s="374"/>
      <c r="N245" s="374"/>
      <c r="O245" s="374"/>
      <c r="P245" s="374"/>
      <c r="Q245" s="374"/>
      <c r="R245" s="374"/>
      <c r="S245" s="374"/>
      <c r="T245" s="374"/>
      <c r="U245" s="374"/>
      <c r="V245" s="374"/>
      <c r="W245" s="374"/>
      <c r="X245" s="374"/>
      <c r="Y245" s="374"/>
      <c r="Z245" s="374"/>
      <c r="AA245" s="374"/>
      <c r="AB245" s="374"/>
      <c r="AC245" s="374"/>
      <c r="AD245" s="374"/>
      <c r="AE245" s="374"/>
      <c r="AF245" s="374"/>
      <c r="AG245" s="374"/>
      <c r="AH245" s="374"/>
      <c r="AI245" s="374"/>
      <c r="AJ245" s="374"/>
      <c r="AK245" s="374"/>
      <c r="AL245" s="374"/>
      <c r="AM245" s="374"/>
    </row>
    <row r="246" spans="2:39">
      <c r="B246" s="374"/>
      <c r="C246" s="374"/>
      <c r="D246" s="374"/>
      <c r="E246" s="374"/>
      <c r="F246" s="374"/>
      <c r="G246" s="374"/>
      <c r="H246" s="374"/>
      <c r="I246" s="374"/>
      <c r="J246" s="374"/>
      <c r="K246" s="374"/>
      <c r="L246" s="374"/>
      <c r="M246" s="374"/>
      <c r="N246" s="374"/>
      <c r="O246" s="374"/>
      <c r="P246" s="374"/>
      <c r="Q246" s="374"/>
      <c r="R246" s="374"/>
      <c r="S246" s="374"/>
      <c r="T246" s="374"/>
      <c r="U246" s="374"/>
      <c r="V246" s="374"/>
      <c r="W246" s="374"/>
      <c r="X246" s="374"/>
      <c r="Y246" s="374"/>
      <c r="Z246" s="374"/>
      <c r="AA246" s="374"/>
      <c r="AB246" s="374"/>
      <c r="AC246" s="374"/>
      <c r="AD246" s="374"/>
      <c r="AE246" s="374"/>
      <c r="AF246" s="374"/>
      <c r="AG246" s="374"/>
      <c r="AH246" s="374"/>
      <c r="AI246" s="374"/>
      <c r="AJ246" s="374"/>
      <c r="AK246" s="374"/>
      <c r="AL246" s="374"/>
      <c r="AM246" s="374"/>
    </row>
    <row r="247" spans="2:39">
      <c r="B247" s="374"/>
      <c r="C247" s="374"/>
      <c r="D247" s="374"/>
      <c r="E247" s="374"/>
      <c r="F247" s="374"/>
      <c r="G247" s="374"/>
      <c r="H247" s="374"/>
      <c r="I247" s="374"/>
      <c r="J247" s="374"/>
      <c r="K247" s="374"/>
      <c r="L247" s="374"/>
      <c r="M247" s="374"/>
      <c r="N247" s="374"/>
      <c r="O247" s="374"/>
      <c r="P247" s="374"/>
      <c r="Q247" s="374"/>
      <c r="R247" s="374"/>
      <c r="S247" s="374"/>
      <c r="T247" s="374"/>
      <c r="U247" s="374"/>
      <c r="V247" s="374"/>
      <c r="W247" s="374"/>
      <c r="X247" s="374"/>
      <c r="Y247" s="374"/>
      <c r="Z247" s="374"/>
      <c r="AA247" s="374"/>
      <c r="AB247" s="374"/>
      <c r="AC247" s="374"/>
      <c r="AD247" s="374"/>
      <c r="AE247" s="374"/>
      <c r="AF247" s="374"/>
      <c r="AG247" s="374"/>
      <c r="AH247" s="374"/>
      <c r="AI247" s="374"/>
      <c r="AJ247" s="374"/>
      <c r="AK247" s="374"/>
      <c r="AL247" s="374"/>
      <c r="AM247" s="374"/>
    </row>
    <row r="248" spans="2:39">
      <c r="B248" s="374"/>
      <c r="C248" s="374"/>
      <c r="D248" s="374"/>
      <c r="E248" s="374"/>
      <c r="F248" s="374"/>
      <c r="G248" s="374"/>
      <c r="H248" s="374"/>
      <c r="I248" s="374"/>
      <c r="J248" s="374"/>
      <c r="K248" s="374"/>
      <c r="L248" s="374"/>
      <c r="M248" s="374"/>
      <c r="N248" s="374"/>
      <c r="O248" s="374"/>
      <c r="P248" s="374"/>
      <c r="Q248" s="374"/>
      <c r="R248" s="374"/>
      <c r="S248" s="374"/>
      <c r="T248" s="374"/>
      <c r="U248" s="374"/>
      <c r="V248" s="374"/>
      <c r="W248" s="374"/>
      <c r="X248" s="374"/>
      <c r="Y248" s="374"/>
      <c r="Z248" s="374"/>
      <c r="AA248" s="374"/>
      <c r="AB248" s="374"/>
      <c r="AC248" s="374"/>
      <c r="AD248" s="374"/>
      <c r="AE248" s="374"/>
      <c r="AF248" s="374"/>
      <c r="AG248" s="374"/>
      <c r="AH248" s="374"/>
      <c r="AI248" s="374"/>
      <c r="AJ248" s="374"/>
      <c r="AK248" s="374"/>
      <c r="AL248" s="374"/>
      <c r="AM248" s="374"/>
    </row>
    <row r="249" spans="2:39">
      <c r="B249" s="374"/>
      <c r="C249" s="374"/>
      <c r="D249" s="374"/>
      <c r="E249" s="374"/>
      <c r="F249" s="374"/>
      <c r="G249" s="374"/>
      <c r="H249" s="374"/>
      <c r="I249" s="374"/>
      <c r="J249" s="374"/>
      <c r="K249" s="374"/>
      <c r="L249" s="374"/>
      <c r="M249" s="374"/>
      <c r="N249" s="374"/>
      <c r="O249" s="374"/>
      <c r="P249" s="374"/>
      <c r="Q249" s="374"/>
      <c r="R249" s="374"/>
      <c r="S249" s="374"/>
      <c r="T249" s="374"/>
      <c r="U249" s="374"/>
      <c r="V249" s="374"/>
      <c r="W249" s="374"/>
      <c r="X249" s="374"/>
      <c r="Y249" s="374"/>
      <c r="Z249" s="374"/>
      <c r="AA249" s="374"/>
      <c r="AB249" s="374"/>
      <c r="AC249" s="374"/>
      <c r="AD249" s="374"/>
      <c r="AE249" s="374"/>
      <c r="AF249" s="374"/>
      <c r="AG249" s="374"/>
      <c r="AH249" s="374"/>
      <c r="AI249" s="374"/>
      <c r="AJ249" s="374"/>
      <c r="AK249" s="374"/>
      <c r="AL249" s="374"/>
      <c r="AM249" s="374"/>
    </row>
    <row r="250" spans="2:39">
      <c r="B250" s="374"/>
      <c r="C250" s="374"/>
      <c r="D250" s="374"/>
      <c r="E250" s="374"/>
      <c r="F250" s="374"/>
      <c r="G250" s="374"/>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row>
    <row r="251" spans="2:39">
      <c r="B251" s="374"/>
      <c r="C251" s="374"/>
      <c r="D251" s="374"/>
      <c r="E251" s="374"/>
      <c r="F251" s="374"/>
      <c r="G251" s="374"/>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row>
    <row r="252" spans="2:39">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c r="AF252" s="374"/>
      <c r="AG252" s="374"/>
      <c r="AH252" s="374"/>
      <c r="AI252" s="374"/>
      <c r="AJ252" s="374"/>
      <c r="AK252" s="374"/>
      <c r="AL252" s="374"/>
      <c r="AM252" s="374"/>
    </row>
    <row r="253" spans="2:39">
      <c r="B253" s="374"/>
      <c r="C253" s="374"/>
      <c r="D253" s="374"/>
      <c r="E253" s="374"/>
      <c r="F253" s="374"/>
      <c r="G253" s="374"/>
      <c r="H253" s="374"/>
      <c r="I253" s="374"/>
      <c r="J253" s="374"/>
      <c r="K253" s="374"/>
      <c r="L253" s="374"/>
      <c r="M253" s="374"/>
      <c r="N253" s="374"/>
      <c r="O253" s="374"/>
      <c r="P253" s="374"/>
      <c r="Q253" s="374"/>
      <c r="R253" s="374"/>
      <c r="S253" s="374"/>
      <c r="T253" s="374"/>
      <c r="U253" s="374"/>
      <c r="V253" s="374"/>
      <c r="W253" s="374"/>
      <c r="X253" s="374"/>
      <c r="Y253" s="374"/>
      <c r="Z253" s="374"/>
      <c r="AA253" s="374"/>
      <c r="AB253" s="374"/>
      <c r="AC253" s="374"/>
      <c r="AD253" s="374"/>
      <c r="AE253" s="374"/>
      <c r="AF253" s="374"/>
      <c r="AG253" s="374"/>
      <c r="AH253" s="374"/>
      <c r="AI253" s="374"/>
      <c r="AJ253" s="374"/>
      <c r="AK253" s="374"/>
      <c r="AL253" s="374"/>
      <c r="AM253" s="374"/>
    </row>
    <row r="254" spans="2:39">
      <c r="B254" s="374"/>
      <c r="C254" s="374"/>
      <c r="D254" s="374"/>
      <c r="E254" s="374"/>
      <c r="F254" s="374"/>
      <c r="G254" s="374"/>
      <c r="H254" s="374"/>
      <c r="I254" s="374"/>
      <c r="J254" s="374"/>
      <c r="K254" s="374"/>
      <c r="L254" s="374"/>
      <c r="M254" s="374"/>
      <c r="N254" s="374"/>
      <c r="O254" s="37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row>
    <row r="255" spans="2:39">
      <c r="B255" s="374"/>
      <c r="C255" s="374"/>
      <c r="D255" s="374"/>
      <c r="E255" s="374"/>
      <c r="F255" s="374"/>
      <c r="G255" s="374"/>
      <c r="H255" s="374"/>
      <c r="I255" s="374"/>
      <c r="J255" s="374"/>
      <c r="K255" s="374"/>
      <c r="L255" s="374"/>
      <c r="M255" s="374"/>
      <c r="N255" s="374"/>
      <c r="O255" s="374"/>
      <c r="P255" s="374"/>
      <c r="Q255" s="374"/>
      <c r="R255" s="374"/>
      <c r="S255" s="374"/>
      <c r="T255" s="374"/>
      <c r="U255" s="374"/>
      <c r="V255" s="374"/>
      <c r="W255" s="374"/>
      <c r="X255" s="374"/>
      <c r="Y255" s="374"/>
      <c r="Z255" s="374"/>
      <c r="AA255" s="374"/>
      <c r="AB255" s="374"/>
      <c r="AC255" s="374"/>
      <c r="AD255" s="374"/>
      <c r="AE255" s="374"/>
      <c r="AF255" s="374"/>
      <c r="AG255" s="374"/>
      <c r="AH255" s="374"/>
      <c r="AI255" s="374"/>
      <c r="AJ255" s="374"/>
      <c r="AK255" s="374"/>
      <c r="AL255" s="374"/>
      <c r="AM255" s="374"/>
    </row>
    <row r="256" spans="2:39">
      <c r="B256" s="374"/>
      <c r="C256" s="374"/>
      <c r="D256" s="374"/>
      <c r="E256" s="374"/>
      <c r="F256" s="374"/>
      <c r="G256" s="374"/>
      <c r="H256" s="374"/>
      <c r="I256" s="374"/>
      <c r="J256" s="374"/>
      <c r="K256" s="374"/>
      <c r="L256" s="374"/>
      <c r="M256" s="374"/>
      <c r="N256" s="374"/>
      <c r="O256" s="374"/>
      <c r="P256" s="374"/>
      <c r="Q256" s="374"/>
      <c r="R256" s="374"/>
      <c r="S256" s="374"/>
      <c r="T256" s="374"/>
      <c r="U256" s="374"/>
      <c r="V256" s="374"/>
      <c r="W256" s="374"/>
      <c r="X256" s="374"/>
      <c r="Y256" s="374"/>
      <c r="Z256" s="374"/>
      <c r="AA256" s="374"/>
      <c r="AB256" s="374"/>
      <c r="AC256" s="374"/>
      <c r="AD256" s="374"/>
      <c r="AE256" s="374"/>
      <c r="AF256" s="374"/>
      <c r="AG256" s="374"/>
      <c r="AH256" s="374"/>
      <c r="AI256" s="374"/>
      <c r="AJ256" s="374"/>
      <c r="AK256" s="374"/>
      <c r="AL256" s="374"/>
      <c r="AM256" s="374"/>
    </row>
    <row r="257" spans="2:39">
      <c r="B257" s="374"/>
      <c r="C257" s="374"/>
      <c r="D257" s="374"/>
      <c r="E257" s="374"/>
      <c r="F257" s="374"/>
      <c r="G257" s="374"/>
      <c r="H257" s="374"/>
      <c r="I257" s="374"/>
      <c r="J257" s="374"/>
      <c r="K257" s="374"/>
      <c r="L257" s="374"/>
      <c r="M257" s="374"/>
      <c r="N257" s="374"/>
      <c r="O257" s="374"/>
      <c r="P257" s="374"/>
      <c r="Q257" s="374"/>
      <c r="R257" s="374"/>
      <c r="S257" s="374"/>
      <c r="T257" s="374"/>
      <c r="U257" s="374"/>
      <c r="V257" s="374"/>
      <c r="W257" s="374"/>
      <c r="X257" s="374"/>
      <c r="Y257" s="374"/>
      <c r="Z257" s="374"/>
      <c r="AA257" s="374"/>
      <c r="AB257" s="374"/>
      <c r="AC257" s="374"/>
      <c r="AD257" s="374"/>
      <c r="AE257" s="374"/>
      <c r="AF257" s="374"/>
      <c r="AG257" s="374"/>
      <c r="AH257" s="374"/>
      <c r="AI257" s="374"/>
      <c r="AJ257" s="374"/>
      <c r="AK257" s="374"/>
      <c r="AL257" s="374"/>
      <c r="AM257" s="374"/>
    </row>
    <row r="258" spans="2:39">
      <c r="B258" s="374"/>
      <c r="C258" s="374"/>
      <c r="D258" s="374"/>
      <c r="E258" s="374"/>
      <c r="F258" s="374"/>
      <c r="G258" s="374"/>
      <c r="H258" s="374"/>
      <c r="I258" s="374"/>
      <c r="J258" s="374"/>
      <c r="K258" s="374"/>
      <c r="L258" s="374"/>
      <c r="M258" s="374"/>
      <c r="N258" s="374"/>
      <c r="O258" s="374"/>
      <c r="P258" s="374"/>
      <c r="Q258" s="374"/>
      <c r="R258" s="374"/>
      <c r="S258" s="374"/>
      <c r="T258" s="374"/>
      <c r="U258" s="374"/>
      <c r="V258" s="374"/>
      <c r="W258" s="374"/>
      <c r="X258" s="374"/>
      <c r="Y258" s="374"/>
      <c r="Z258" s="374"/>
      <c r="AA258" s="374"/>
      <c r="AB258" s="374"/>
      <c r="AC258" s="374"/>
      <c r="AD258" s="374"/>
      <c r="AE258" s="374"/>
      <c r="AF258" s="374"/>
      <c r="AG258" s="374"/>
      <c r="AH258" s="374"/>
      <c r="AI258" s="374"/>
      <c r="AJ258" s="374"/>
      <c r="AK258" s="374"/>
      <c r="AL258" s="374"/>
      <c r="AM258" s="374"/>
    </row>
    <row r="259" spans="2:39">
      <c r="B259" s="374"/>
      <c r="C259" s="374"/>
      <c r="D259" s="374"/>
      <c r="E259" s="374"/>
      <c r="F259" s="374"/>
      <c r="G259" s="374"/>
      <c r="H259" s="374"/>
      <c r="I259" s="374"/>
      <c r="J259" s="374"/>
      <c r="K259" s="374"/>
      <c r="L259" s="374"/>
      <c r="M259" s="374"/>
      <c r="N259" s="374"/>
      <c r="O259" s="374"/>
      <c r="P259" s="374"/>
      <c r="Q259" s="374"/>
      <c r="R259" s="374"/>
      <c r="S259" s="374"/>
      <c r="T259" s="374"/>
      <c r="U259" s="374"/>
      <c r="V259" s="374"/>
      <c r="W259" s="374"/>
      <c r="X259" s="374"/>
      <c r="Y259" s="374"/>
      <c r="Z259" s="374"/>
      <c r="AA259" s="374"/>
      <c r="AB259" s="374"/>
      <c r="AC259" s="374"/>
      <c r="AD259" s="374"/>
      <c r="AE259" s="374"/>
      <c r="AF259" s="374"/>
      <c r="AG259" s="374"/>
      <c r="AH259" s="374"/>
      <c r="AI259" s="374"/>
      <c r="AJ259" s="374"/>
      <c r="AK259" s="374"/>
      <c r="AL259" s="374"/>
      <c r="AM259" s="374"/>
    </row>
    <row r="260" spans="2:39">
      <c r="B260" s="374"/>
      <c r="C260" s="374"/>
      <c r="D260" s="374"/>
      <c r="E260" s="374"/>
      <c r="F260" s="374"/>
      <c r="G260" s="374"/>
      <c r="H260" s="374"/>
      <c r="I260" s="374"/>
      <c r="J260" s="374"/>
      <c r="K260" s="374"/>
      <c r="L260" s="374"/>
      <c r="M260" s="374"/>
      <c r="N260" s="374"/>
      <c r="O260" s="374"/>
      <c r="P260" s="374"/>
      <c r="Q260" s="374"/>
      <c r="R260" s="374"/>
      <c r="S260" s="374"/>
      <c r="T260" s="374"/>
      <c r="U260" s="374"/>
      <c r="V260" s="374"/>
      <c r="W260" s="374"/>
      <c r="X260" s="374"/>
      <c r="Y260" s="374"/>
      <c r="Z260" s="374"/>
      <c r="AA260" s="374"/>
      <c r="AB260" s="374"/>
      <c r="AC260" s="374"/>
      <c r="AD260" s="374"/>
      <c r="AE260" s="374"/>
      <c r="AF260" s="374"/>
      <c r="AG260" s="374"/>
      <c r="AH260" s="374"/>
      <c r="AI260" s="374"/>
      <c r="AJ260" s="374"/>
      <c r="AK260" s="374"/>
      <c r="AL260" s="374"/>
      <c r="AM260" s="374"/>
    </row>
    <row r="261" spans="2:39">
      <c r="B261" s="374"/>
      <c r="C261" s="374"/>
      <c r="D261" s="374"/>
      <c r="E261" s="374"/>
      <c r="F261" s="374"/>
      <c r="G261" s="374"/>
      <c r="H261" s="374"/>
      <c r="I261" s="374"/>
      <c r="J261" s="374"/>
      <c r="K261" s="374"/>
      <c r="L261" s="374"/>
      <c r="M261" s="374"/>
      <c r="N261" s="374"/>
      <c r="O261" s="374"/>
      <c r="P261" s="374"/>
      <c r="Q261" s="374"/>
      <c r="R261" s="374"/>
      <c r="S261" s="374"/>
      <c r="T261" s="374"/>
      <c r="U261" s="374"/>
      <c r="V261" s="374"/>
      <c r="W261" s="374"/>
      <c r="X261" s="374"/>
      <c r="Y261" s="374"/>
      <c r="Z261" s="374"/>
      <c r="AA261" s="374"/>
      <c r="AB261" s="374"/>
      <c r="AC261" s="374"/>
      <c r="AD261" s="374"/>
      <c r="AE261" s="374"/>
      <c r="AF261" s="374"/>
      <c r="AG261" s="374"/>
      <c r="AH261" s="374"/>
      <c r="AI261" s="374"/>
      <c r="AJ261" s="374"/>
      <c r="AK261" s="374"/>
      <c r="AL261" s="374"/>
      <c r="AM261" s="374"/>
    </row>
    <row r="262" spans="2:39">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c r="AF262" s="374"/>
      <c r="AG262" s="374"/>
      <c r="AH262" s="374"/>
      <c r="AI262" s="374"/>
      <c r="AJ262" s="374"/>
      <c r="AK262" s="374"/>
      <c r="AL262" s="374"/>
      <c r="AM262" s="374"/>
    </row>
    <row r="263" spans="2:39">
      <c r="B263" s="374"/>
      <c r="C263" s="374"/>
      <c r="D263" s="374"/>
      <c r="E263" s="374"/>
      <c r="F263" s="374"/>
      <c r="G263" s="374"/>
      <c r="H263" s="374"/>
      <c r="I263" s="374"/>
      <c r="J263" s="374"/>
      <c r="K263" s="374"/>
      <c r="L263" s="374"/>
      <c r="M263" s="374"/>
      <c r="N263" s="374"/>
      <c r="O263" s="374"/>
      <c r="P263" s="374"/>
      <c r="Q263" s="374"/>
      <c r="R263" s="374"/>
      <c r="S263" s="374"/>
      <c r="T263" s="374"/>
      <c r="U263" s="374"/>
      <c r="V263" s="374"/>
      <c r="W263" s="374"/>
      <c r="X263" s="374"/>
      <c r="Y263" s="374"/>
      <c r="Z263" s="374"/>
      <c r="AA263" s="374"/>
      <c r="AB263" s="374"/>
      <c r="AC263" s="374"/>
      <c r="AD263" s="374"/>
      <c r="AE263" s="374"/>
      <c r="AF263" s="374"/>
      <c r="AG263" s="374"/>
      <c r="AH263" s="374"/>
      <c r="AI263" s="374"/>
      <c r="AJ263" s="374"/>
      <c r="AK263" s="374"/>
      <c r="AL263" s="374"/>
      <c r="AM263" s="374"/>
    </row>
    <row r="264" spans="2:39">
      <c r="B264" s="374"/>
      <c r="C264" s="374"/>
      <c r="D264" s="374"/>
      <c r="E264" s="374"/>
      <c r="F264" s="374"/>
      <c r="G264" s="374"/>
      <c r="H264" s="374"/>
      <c r="I264" s="374"/>
      <c r="J264" s="374"/>
      <c r="K264" s="374"/>
      <c r="L264" s="374"/>
      <c r="M264" s="374"/>
      <c r="N264" s="374"/>
      <c r="O264" s="374"/>
      <c r="P264" s="374"/>
      <c r="Q264" s="374"/>
      <c r="R264" s="374"/>
      <c r="S264" s="374"/>
      <c r="T264" s="374"/>
      <c r="U264" s="374"/>
      <c r="V264" s="374"/>
      <c r="W264" s="374"/>
      <c r="X264" s="374"/>
      <c r="Y264" s="374"/>
      <c r="Z264" s="374"/>
      <c r="AA264" s="374"/>
      <c r="AB264" s="374"/>
      <c r="AC264" s="374"/>
      <c r="AD264" s="374"/>
      <c r="AE264" s="374"/>
      <c r="AF264" s="374"/>
      <c r="AG264" s="374"/>
      <c r="AH264" s="374"/>
      <c r="AI264" s="374"/>
      <c r="AJ264" s="374"/>
      <c r="AK264" s="374"/>
      <c r="AL264" s="374"/>
      <c r="AM264" s="374"/>
    </row>
    <row r="265" spans="2:39">
      <c r="B265" s="374"/>
      <c r="C265" s="374"/>
      <c r="D265" s="374"/>
      <c r="E265" s="374"/>
      <c r="F265" s="374"/>
      <c r="G265" s="374"/>
      <c r="H265" s="374"/>
      <c r="I265" s="374"/>
      <c r="J265" s="374"/>
      <c r="K265" s="374"/>
      <c r="L265" s="374"/>
      <c r="M265" s="374"/>
      <c r="N265" s="374"/>
      <c r="O265" s="374"/>
      <c r="P265" s="374"/>
      <c r="Q265" s="374"/>
      <c r="R265" s="374"/>
      <c r="S265" s="374"/>
      <c r="T265" s="374"/>
      <c r="U265" s="374"/>
      <c r="V265" s="374"/>
      <c r="W265" s="374"/>
      <c r="X265" s="374"/>
      <c r="Y265" s="374"/>
      <c r="Z265" s="374"/>
      <c r="AA265" s="374"/>
      <c r="AB265" s="374"/>
      <c r="AC265" s="374"/>
      <c r="AD265" s="374"/>
      <c r="AE265" s="374"/>
      <c r="AF265" s="374"/>
      <c r="AG265" s="374"/>
      <c r="AH265" s="374"/>
      <c r="AI265" s="374"/>
      <c r="AJ265" s="374"/>
      <c r="AK265" s="374"/>
      <c r="AL265" s="374"/>
      <c r="AM265" s="374"/>
    </row>
    <row r="266" spans="2:39">
      <c r="B266" s="374"/>
      <c r="C266" s="374"/>
      <c r="D266" s="374"/>
      <c r="E266" s="374"/>
      <c r="F266" s="374"/>
      <c r="G266" s="374"/>
      <c r="H266" s="374"/>
      <c r="I266" s="374"/>
      <c r="J266" s="374"/>
      <c r="K266" s="374"/>
      <c r="L266" s="374"/>
      <c r="M266" s="374"/>
      <c r="N266" s="374"/>
      <c r="O266" s="374"/>
      <c r="P266" s="374"/>
      <c r="Q266" s="374"/>
      <c r="R266" s="374"/>
      <c r="S266" s="374"/>
      <c r="T266" s="374"/>
      <c r="U266" s="374"/>
      <c r="V266" s="374"/>
      <c r="W266" s="374"/>
      <c r="X266" s="374"/>
      <c r="Y266" s="374"/>
      <c r="Z266" s="374"/>
      <c r="AA266" s="374"/>
      <c r="AB266" s="374"/>
      <c r="AC266" s="374"/>
      <c r="AD266" s="374"/>
      <c r="AE266" s="374"/>
      <c r="AF266" s="374"/>
      <c r="AG266" s="374"/>
      <c r="AH266" s="374"/>
      <c r="AI266" s="374"/>
      <c r="AJ266" s="374"/>
      <c r="AK266" s="374"/>
      <c r="AL266" s="374"/>
      <c r="AM266" s="374"/>
    </row>
    <row r="267" spans="2:39">
      <c r="B267" s="374"/>
      <c r="C267" s="374"/>
      <c r="D267" s="374"/>
      <c r="E267" s="374"/>
      <c r="F267" s="374"/>
      <c r="G267" s="374"/>
      <c r="H267" s="374"/>
      <c r="I267" s="374"/>
      <c r="J267" s="374"/>
      <c r="K267" s="374"/>
      <c r="L267" s="374"/>
      <c r="M267" s="374"/>
      <c r="N267" s="374"/>
      <c r="O267" s="374"/>
      <c r="P267" s="374"/>
      <c r="Q267" s="374"/>
      <c r="R267" s="374"/>
      <c r="S267" s="374"/>
      <c r="T267" s="374"/>
      <c r="U267" s="374"/>
      <c r="V267" s="374"/>
      <c r="W267" s="374"/>
      <c r="X267" s="374"/>
      <c r="Y267" s="374"/>
      <c r="Z267" s="374"/>
      <c r="AA267" s="374"/>
      <c r="AB267" s="374"/>
      <c r="AC267" s="374"/>
      <c r="AD267" s="374"/>
      <c r="AE267" s="374"/>
      <c r="AF267" s="374"/>
      <c r="AG267" s="374"/>
      <c r="AH267" s="374"/>
      <c r="AI267" s="374"/>
      <c r="AJ267" s="374"/>
      <c r="AK267" s="374"/>
      <c r="AL267" s="374"/>
      <c r="AM267" s="374"/>
    </row>
    <row r="268" spans="2:39">
      <c r="B268" s="374"/>
      <c r="C268" s="374"/>
      <c r="D268" s="374"/>
      <c r="E268" s="374"/>
      <c r="F268" s="374"/>
      <c r="G268" s="374"/>
      <c r="H268" s="374"/>
      <c r="I268" s="374"/>
      <c r="J268" s="374"/>
      <c r="K268" s="374"/>
      <c r="L268" s="374"/>
      <c r="M268" s="374"/>
      <c r="N268" s="374"/>
      <c r="O268" s="374"/>
      <c r="P268" s="374"/>
      <c r="Q268" s="374"/>
      <c r="R268" s="374"/>
      <c r="S268" s="374"/>
      <c r="T268" s="374"/>
      <c r="U268" s="374"/>
      <c r="V268" s="374"/>
      <c r="W268" s="374"/>
      <c r="X268" s="374"/>
      <c r="Y268" s="374"/>
      <c r="Z268" s="374"/>
      <c r="AA268" s="374"/>
      <c r="AB268" s="374"/>
      <c r="AC268" s="374"/>
      <c r="AD268" s="374"/>
      <c r="AE268" s="374"/>
      <c r="AF268" s="374"/>
      <c r="AG268" s="374"/>
      <c r="AH268" s="374"/>
      <c r="AI268" s="374"/>
      <c r="AJ268" s="374"/>
      <c r="AK268" s="374"/>
      <c r="AL268" s="374"/>
      <c r="AM268" s="374"/>
    </row>
    <row r="269" spans="2:39">
      <c r="B269" s="374"/>
      <c r="C269" s="374"/>
      <c r="D269" s="374"/>
      <c r="E269" s="374"/>
      <c r="F269" s="374"/>
      <c r="G269" s="374"/>
      <c r="H269" s="374"/>
      <c r="I269" s="374"/>
      <c r="J269" s="374"/>
      <c r="K269" s="374"/>
      <c r="L269" s="374"/>
      <c r="M269" s="374"/>
      <c r="N269" s="374"/>
      <c r="O269" s="374"/>
      <c r="P269" s="374"/>
      <c r="Q269" s="374"/>
      <c r="R269" s="374"/>
      <c r="S269" s="374"/>
      <c r="T269" s="374"/>
      <c r="U269" s="374"/>
      <c r="V269" s="374"/>
      <c r="W269" s="374"/>
      <c r="X269" s="374"/>
      <c r="Y269" s="374"/>
      <c r="Z269" s="374"/>
      <c r="AA269" s="374"/>
      <c r="AB269" s="374"/>
      <c r="AC269" s="374"/>
      <c r="AD269" s="374"/>
      <c r="AE269" s="374"/>
      <c r="AF269" s="374"/>
      <c r="AG269" s="374"/>
      <c r="AH269" s="374"/>
      <c r="AI269" s="374"/>
      <c r="AJ269" s="374"/>
      <c r="AK269" s="374"/>
      <c r="AL269" s="374"/>
      <c r="AM269" s="374"/>
    </row>
    <row r="270" spans="2:39">
      <c r="B270" s="374"/>
      <c r="C270" s="374"/>
      <c r="D270" s="374"/>
      <c r="E270" s="374"/>
      <c r="F270" s="374"/>
      <c r="G270" s="374"/>
      <c r="H270" s="374"/>
      <c r="I270" s="374"/>
      <c r="J270" s="374"/>
      <c r="K270" s="374"/>
      <c r="L270" s="374"/>
      <c r="M270" s="374"/>
      <c r="N270" s="374"/>
      <c r="O270" s="374"/>
      <c r="P270" s="374"/>
      <c r="Q270" s="374"/>
      <c r="R270" s="374"/>
      <c r="S270" s="374"/>
      <c r="T270" s="374"/>
      <c r="U270" s="374"/>
      <c r="V270" s="374"/>
      <c r="W270" s="374"/>
      <c r="X270" s="374"/>
      <c r="Y270" s="374"/>
      <c r="Z270" s="374"/>
      <c r="AA270" s="374"/>
      <c r="AB270" s="374"/>
      <c r="AC270" s="374"/>
      <c r="AD270" s="374"/>
      <c r="AE270" s="374"/>
      <c r="AF270" s="374"/>
      <c r="AG270" s="374"/>
      <c r="AH270" s="374"/>
      <c r="AI270" s="374"/>
      <c r="AJ270" s="374"/>
      <c r="AK270" s="374"/>
      <c r="AL270" s="374"/>
      <c r="AM270" s="374"/>
    </row>
    <row r="271" spans="2:39">
      <c r="B271" s="374"/>
      <c r="C271" s="374"/>
      <c r="D271" s="374"/>
      <c r="E271" s="374"/>
      <c r="F271" s="374"/>
      <c r="G271" s="374"/>
      <c r="H271" s="374"/>
      <c r="I271" s="374"/>
      <c r="J271" s="374"/>
      <c r="K271" s="374"/>
      <c r="L271" s="374"/>
      <c r="M271" s="374"/>
      <c r="N271" s="374"/>
      <c r="O271" s="374"/>
      <c r="P271" s="374"/>
      <c r="Q271" s="374"/>
      <c r="R271" s="374"/>
      <c r="S271" s="374"/>
      <c r="T271" s="374"/>
      <c r="U271" s="374"/>
      <c r="V271" s="374"/>
      <c r="W271" s="374"/>
      <c r="X271" s="374"/>
      <c r="Y271" s="374"/>
      <c r="Z271" s="374"/>
      <c r="AA271" s="374"/>
      <c r="AB271" s="374"/>
      <c r="AC271" s="374"/>
      <c r="AD271" s="374"/>
      <c r="AE271" s="374"/>
      <c r="AF271" s="374"/>
      <c r="AG271" s="374"/>
      <c r="AH271" s="374"/>
      <c r="AI271" s="374"/>
      <c r="AJ271" s="374"/>
      <c r="AK271" s="374"/>
      <c r="AL271" s="374"/>
      <c r="AM271" s="374"/>
    </row>
    <row r="272" spans="2:39">
      <c r="B272" s="374"/>
      <c r="C272" s="374"/>
      <c r="D272" s="374"/>
      <c r="E272" s="374"/>
      <c r="F272" s="374"/>
      <c r="G272" s="374"/>
      <c r="H272" s="374"/>
      <c r="I272" s="374"/>
      <c r="J272" s="374"/>
      <c r="K272" s="374"/>
      <c r="L272" s="374"/>
      <c r="M272" s="374"/>
      <c r="N272" s="374"/>
      <c r="O272" s="374"/>
      <c r="P272" s="374"/>
      <c r="Q272" s="374"/>
      <c r="R272" s="374"/>
      <c r="S272" s="374"/>
      <c r="T272" s="374"/>
      <c r="U272" s="374"/>
      <c r="V272" s="374"/>
      <c r="W272" s="374"/>
      <c r="X272" s="374"/>
      <c r="Y272" s="374"/>
      <c r="Z272" s="374"/>
      <c r="AA272" s="374"/>
      <c r="AB272" s="374"/>
      <c r="AC272" s="374"/>
      <c r="AD272" s="374"/>
      <c r="AE272" s="374"/>
      <c r="AF272" s="374"/>
      <c r="AG272" s="374"/>
      <c r="AH272" s="374"/>
      <c r="AI272" s="374"/>
      <c r="AJ272" s="374"/>
      <c r="AK272" s="374"/>
      <c r="AL272" s="374"/>
      <c r="AM272" s="374"/>
    </row>
    <row r="273" spans="2:39">
      <c r="B273" s="374"/>
      <c r="C273" s="374"/>
      <c r="D273" s="374"/>
      <c r="E273" s="374"/>
      <c r="F273" s="374"/>
      <c r="G273" s="374"/>
      <c r="H273" s="374"/>
      <c r="I273" s="374"/>
      <c r="J273" s="374"/>
      <c r="K273" s="374"/>
      <c r="L273" s="374"/>
      <c r="M273" s="374"/>
      <c r="N273" s="374"/>
      <c r="O273" s="374"/>
      <c r="P273" s="374"/>
      <c r="Q273" s="374"/>
      <c r="R273" s="374"/>
      <c r="S273" s="374"/>
      <c r="T273" s="374"/>
      <c r="U273" s="374"/>
      <c r="V273" s="374"/>
      <c r="W273" s="374"/>
      <c r="X273" s="374"/>
      <c r="Y273" s="374"/>
      <c r="Z273" s="374"/>
      <c r="AA273" s="374"/>
      <c r="AB273" s="374"/>
      <c r="AC273" s="374"/>
      <c r="AD273" s="374"/>
      <c r="AE273" s="374"/>
      <c r="AF273" s="374"/>
      <c r="AG273" s="374"/>
      <c r="AH273" s="374"/>
      <c r="AI273" s="374"/>
      <c r="AJ273" s="374"/>
      <c r="AK273" s="374"/>
      <c r="AL273" s="374"/>
      <c r="AM273" s="374"/>
    </row>
    <row r="274" spans="2:39">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c r="AA274" s="374"/>
      <c r="AB274" s="374"/>
      <c r="AC274" s="374"/>
      <c r="AD274" s="374"/>
      <c r="AE274" s="374"/>
      <c r="AF274" s="374"/>
      <c r="AG274" s="374"/>
      <c r="AH274" s="374"/>
      <c r="AI274" s="374"/>
      <c r="AJ274" s="374"/>
      <c r="AK274" s="374"/>
      <c r="AL274" s="374"/>
      <c r="AM274" s="374"/>
    </row>
    <row r="275" spans="2:39">
      <c r="B275" s="374"/>
      <c r="C275" s="374"/>
      <c r="D275" s="374"/>
      <c r="E275" s="374"/>
      <c r="F275" s="374"/>
      <c r="G275" s="374"/>
      <c r="H275" s="374"/>
      <c r="I275" s="374"/>
      <c r="J275" s="374"/>
      <c r="K275" s="374"/>
      <c r="L275" s="374"/>
      <c r="M275" s="374"/>
      <c r="N275" s="374"/>
      <c r="O275" s="374"/>
      <c r="P275" s="374"/>
      <c r="Q275" s="374"/>
      <c r="R275" s="374"/>
      <c r="S275" s="374"/>
      <c r="T275" s="374"/>
      <c r="U275" s="374"/>
      <c r="V275" s="374"/>
      <c r="W275" s="374"/>
      <c r="X275" s="374"/>
      <c r="Y275" s="374"/>
      <c r="Z275" s="374"/>
      <c r="AA275" s="374"/>
      <c r="AB275" s="374"/>
      <c r="AC275" s="374"/>
      <c r="AD275" s="374"/>
      <c r="AE275" s="374"/>
      <c r="AF275" s="374"/>
      <c r="AG275" s="374"/>
      <c r="AH275" s="374"/>
      <c r="AI275" s="374"/>
      <c r="AJ275" s="374"/>
      <c r="AK275" s="374"/>
      <c r="AL275" s="374"/>
      <c r="AM275" s="374"/>
    </row>
    <row r="276" spans="2:39">
      <c r="B276" s="374"/>
      <c r="C276" s="374"/>
      <c r="D276" s="374"/>
      <c r="E276" s="374"/>
      <c r="F276" s="374"/>
      <c r="G276" s="374"/>
      <c r="H276" s="374"/>
      <c r="I276" s="374"/>
      <c r="J276" s="374"/>
      <c r="K276" s="374"/>
      <c r="L276" s="374"/>
      <c r="M276" s="374"/>
      <c r="N276" s="374"/>
      <c r="O276" s="374"/>
      <c r="P276" s="374"/>
      <c r="Q276" s="374"/>
      <c r="R276" s="374"/>
      <c r="S276" s="374"/>
      <c r="T276" s="374"/>
      <c r="U276" s="374"/>
      <c r="V276" s="374"/>
      <c r="W276" s="374"/>
      <c r="X276" s="374"/>
      <c r="Y276" s="374"/>
      <c r="Z276" s="374"/>
      <c r="AA276" s="374"/>
      <c r="AB276" s="374"/>
      <c r="AC276" s="374"/>
      <c r="AD276" s="374"/>
      <c r="AE276" s="374"/>
      <c r="AF276" s="374"/>
      <c r="AG276" s="374"/>
      <c r="AH276" s="374"/>
      <c r="AI276" s="374"/>
      <c r="AJ276" s="374"/>
      <c r="AK276" s="374"/>
      <c r="AL276" s="374"/>
      <c r="AM276" s="374"/>
    </row>
    <row r="277" spans="2:39">
      <c r="B277" s="374"/>
      <c r="C277" s="374"/>
      <c r="D277" s="374"/>
      <c r="E277" s="374"/>
      <c r="F277" s="374"/>
      <c r="G277" s="374"/>
      <c r="H277" s="374"/>
      <c r="I277" s="374"/>
      <c r="J277" s="374"/>
      <c r="K277" s="374"/>
      <c r="L277" s="374"/>
      <c r="M277" s="374"/>
      <c r="N277" s="374"/>
      <c r="O277" s="374"/>
      <c r="P277" s="374"/>
      <c r="Q277" s="374"/>
      <c r="R277" s="374"/>
      <c r="S277" s="374"/>
      <c r="T277" s="374"/>
      <c r="U277" s="374"/>
      <c r="V277" s="374"/>
      <c r="W277" s="374"/>
      <c r="X277" s="374"/>
      <c r="Y277" s="374"/>
      <c r="Z277" s="374"/>
      <c r="AA277" s="374"/>
      <c r="AB277" s="374"/>
      <c r="AC277" s="374"/>
      <c r="AD277" s="374"/>
      <c r="AE277" s="374"/>
      <c r="AF277" s="374"/>
      <c r="AG277" s="374"/>
      <c r="AH277" s="374"/>
      <c r="AI277" s="374"/>
      <c r="AJ277" s="374"/>
      <c r="AK277" s="374"/>
      <c r="AL277" s="374"/>
      <c r="AM277" s="374"/>
    </row>
    <row r="278" spans="2:39">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c r="AA278" s="374"/>
      <c r="AB278" s="374"/>
      <c r="AC278" s="374"/>
      <c r="AD278" s="374"/>
      <c r="AE278" s="374"/>
      <c r="AF278" s="374"/>
      <c r="AG278" s="374"/>
      <c r="AH278" s="374"/>
      <c r="AI278" s="374"/>
      <c r="AJ278" s="374"/>
      <c r="AK278" s="374"/>
      <c r="AL278" s="374"/>
      <c r="AM278" s="374"/>
    </row>
    <row r="279" spans="2:39">
      <c r="B279" s="374"/>
      <c r="C279" s="374"/>
      <c r="D279" s="374"/>
      <c r="E279" s="374"/>
      <c r="F279" s="374"/>
      <c r="G279" s="374"/>
      <c r="H279" s="374"/>
      <c r="I279" s="374"/>
      <c r="J279" s="374"/>
      <c r="K279" s="374"/>
      <c r="L279" s="374"/>
      <c r="M279" s="374"/>
      <c r="N279" s="374"/>
      <c r="O279" s="374"/>
      <c r="P279" s="374"/>
      <c r="Q279" s="374"/>
      <c r="R279" s="374"/>
      <c r="S279" s="374"/>
      <c r="T279" s="374"/>
      <c r="U279" s="374"/>
      <c r="V279" s="374"/>
      <c r="W279" s="374"/>
      <c r="X279" s="374"/>
      <c r="Y279" s="374"/>
      <c r="Z279" s="374"/>
      <c r="AA279" s="374"/>
      <c r="AB279" s="374"/>
      <c r="AC279" s="374"/>
      <c r="AD279" s="374"/>
      <c r="AE279" s="374"/>
      <c r="AF279" s="374"/>
      <c r="AG279" s="374"/>
      <c r="AH279" s="374"/>
      <c r="AI279" s="374"/>
      <c r="AJ279" s="374"/>
      <c r="AK279" s="374"/>
      <c r="AL279" s="374"/>
      <c r="AM279" s="374"/>
    </row>
    <row r="280" spans="2:39">
      <c r="B280" s="374"/>
      <c r="C280" s="374"/>
      <c r="D280" s="374"/>
      <c r="E280" s="374"/>
      <c r="F280" s="374"/>
      <c r="G280" s="374"/>
      <c r="H280" s="374"/>
      <c r="I280" s="374"/>
      <c r="J280" s="374"/>
      <c r="K280" s="374"/>
      <c r="L280" s="374"/>
      <c r="M280" s="374"/>
      <c r="N280" s="374"/>
      <c r="O280" s="374"/>
      <c r="P280" s="374"/>
      <c r="Q280" s="374"/>
      <c r="R280" s="374"/>
      <c r="S280" s="374"/>
      <c r="T280" s="374"/>
      <c r="U280" s="374"/>
      <c r="V280" s="374"/>
      <c r="W280" s="374"/>
      <c r="X280" s="374"/>
      <c r="Y280" s="374"/>
      <c r="Z280" s="374"/>
      <c r="AA280" s="374"/>
      <c r="AB280" s="374"/>
      <c r="AC280" s="374"/>
      <c r="AD280" s="374"/>
      <c r="AE280" s="374"/>
      <c r="AF280" s="374"/>
      <c r="AG280" s="374"/>
      <c r="AH280" s="374"/>
      <c r="AI280" s="374"/>
      <c r="AJ280" s="374"/>
      <c r="AK280" s="374"/>
      <c r="AL280" s="374"/>
      <c r="AM280" s="374"/>
    </row>
    <row r="281" spans="2:39">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F281" s="374"/>
      <c r="AG281" s="374"/>
      <c r="AH281" s="374"/>
      <c r="AI281" s="374"/>
      <c r="AJ281" s="374"/>
      <c r="AK281" s="374"/>
      <c r="AL281" s="374"/>
      <c r="AM281" s="374"/>
    </row>
    <row r="282" spans="2:39">
      <c r="B282" s="374"/>
      <c r="C282" s="374"/>
      <c r="D282" s="374"/>
      <c r="E282" s="374"/>
      <c r="F282" s="374"/>
      <c r="G282" s="374"/>
      <c r="H282" s="374"/>
      <c r="I282" s="374"/>
      <c r="J282" s="374"/>
      <c r="K282" s="374"/>
      <c r="L282" s="374"/>
      <c r="M282" s="374"/>
      <c r="N282" s="374"/>
      <c r="O282" s="374"/>
      <c r="P282" s="374"/>
      <c r="Q282" s="374"/>
      <c r="R282" s="374"/>
      <c r="S282" s="374"/>
      <c r="T282" s="374"/>
      <c r="U282" s="374"/>
      <c r="V282" s="374"/>
      <c r="W282" s="374"/>
      <c r="X282" s="374"/>
      <c r="Y282" s="374"/>
      <c r="Z282" s="374"/>
      <c r="AA282" s="374"/>
      <c r="AB282" s="374"/>
      <c r="AC282" s="374"/>
      <c r="AD282" s="374"/>
      <c r="AE282" s="374"/>
      <c r="AF282" s="374"/>
      <c r="AG282" s="374"/>
      <c r="AH282" s="374"/>
      <c r="AI282" s="374"/>
      <c r="AJ282" s="374"/>
      <c r="AK282" s="374"/>
      <c r="AL282" s="374"/>
      <c r="AM282" s="374"/>
    </row>
    <row r="283" spans="2:39">
      <c r="B283" s="374"/>
      <c r="C283" s="374"/>
      <c r="D283" s="374"/>
      <c r="E283" s="374"/>
      <c r="F283" s="374"/>
      <c r="G283" s="374"/>
      <c r="H283" s="374"/>
      <c r="I283" s="374"/>
      <c r="J283" s="374"/>
      <c r="K283" s="374"/>
      <c r="L283" s="374"/>
      <c r="M283" s="374"/>
      <c r="N283" s="374"/>
      <c r="O283" s="374"/>
      <c r="P283" s="374"/>
      <c r="Q283" s="374"/>
      <c r="R283" s="374"/>
      <c r="S283" s="374"/>
      <c r="T283" s="374"/>
      <c r="U283" s="374"/>
      <c r="V283" s="374"/>
      <c r="W283" s="374"/>
      <c r="X283" s="374"/>
      <c r="Y283" s="374"/>
      <c r="Z283" s="374"/>
      <c r="AA283" s="374"/>
      <c r="AB283" s="374"/>
      <c r="AC283" s="374"/>
      <c r="AD283" s="374"/>
      <c r="AE283" s="374"/>
      <c r="AF283" s="374"/>
      <c r="AG283" s="374"/>
      <c r="AH283" s="374"/>
      <c r="AI283" s="374"/>
      <c r="AJ283" s="374"/>
      <c r="AK283" s="374"/>
      <c r="AL283" s="374"/>
      <c r="AM283" s="374"/>
    </row>
    <row r="284" spans="2:39">
      <c r="B284" s="374"/>
      <c r="C284" s="374"/>
      <c r="D284" s="374"/>
      <c r="E284" s="374"/>
      <c r="F284" s="374"/>
      <c r="G284" s="374"/>
      <c r="H284" s="374"/>
      <c r="I284" s="374"/>
      <c r="J284" s="374"/>
      <c r="K284" s="374"/>
      <c r="L284" s="374"/>
      <c r="M284" s="374"/>
      <c r="N284" s="374"/>
      <c r="O284" s="374"/>
      <c r="P284" s="374"/>
      <c r="Q284" s="374"/>
      <c r="R284" s="374"/>
      <c r="S284" s="374"/>
      <c r="T284" s="374"/>
      <c r="U284" s="374"/>
      <c r="V284" s="374"/>
      <c r="W284" s="374"/>
      <c r="X284" s="374"/>
      <c r="Y284" s="374"/>
      <c r="Z284" s="374"/>
      <c r="AA284" s="374"/>
      <c r="AB284" s="374"/>
      <c r="AC284" s="374"/>
      <c r="AD284" s="374"/>
      <c r="AE284" s="374"/>
      <c r="AF284" s="374"/>
      <c r="AG284" s="374"/>
      <c r="AH284" s="374"/>
      <c r="AI284" s="374"/>
      <c r="AJ284" s="374"/>
      <c r="AK284" s="374"/>
      <c r="AL284" s="374"/>
      <c r="AM284" s="374"/>
    </row>
    <row r="285" spans="2:39">
      <c r="B285" s="374"/>
      <c r="C285" s="374"/>
      <c r="D285" s="374"/>
      <c r="E285" s="374"/>
      <c r="F285" s="374"/>
      <c r="G285" s="374"/>
      <c r="H285" s="374"/>
      <c r="I285" s="374"/>
      <c r="J285" s="374"/>
      <c r="K285" s="374"/>
      <c r="L285" s="374"/>
      <c r="M285" s="374"/>
      <c r="N285" s="374"/>
      <c r="O285" s="374"/>
      <c r="P285" s="374"/>
      <c r="Q285" s="374"/>
      <c r="R285" s="374"/>
      <c r="S285" s="374"/>
      <c r="T285" s="374"/>
      <c r="U285" s="374"/>
      <c r="V285" s="374"/>
      <c r="W285" s="374"/>
      <c r="X285" s="374"/>
      <c r="Y285" s="374"/>
      <c r="Z285" s="374"/>
      <c r="AA285" s="374"/>
      <c r="AB285" s="374"/>
      <c r="AC285" s="374"/>
      <c r="AD285" s="374"/>
      <c r="AE285" s="374"/>
      <c r="AF285" s="374"/>
      <c r="AG285" s="374"/>
      <c r="AH285" s="374"/>
      <c r="AI285" s="374"/>
      <c r="AJ285" s="374"/>
      <c r="AK285" s="374"/>
      <c r="AL285" s="374"/>
      <c r="AM285" s="374"/>
    </row>
    <row r="286" spans="2:39">
      <c r="B286" s="374"/>
      <c r="C286" s="374"/>
      <c r="D286" s="374"/>
      <c r="E286" s="374"/>
      <c r="F286" s="374"/>
      <c r="G286" s="374"/>
      <c r="H286" s="374"/>
      <c r="I286" s="374"/>
      <c r="J286" s="374"/>
      <c r="K286" s="374"/>
      <c r="L286" s="374"/>
      <c r="M286" s="374"/>
      <c r="N286" s="374"/>
      <c r="O286" s="374"/>
      <c r="P286" s="374"/>
      <c r="Q286" s="374"/>
      <c r="R286" s="374"/>
      <c r="S286" s="374"/>
      <c r="T286" s="374"/>
      <c r="U286" s="374"/>
      <c r="V286" s="374"/>
      <c r="W286" s="374"/>
      <c r="X286" s="374"/>
      <c r="Y286" s="374"/>
      <c r="Z286" s="374"/>
      <c r="AA286" s="374"/>
      <c r="AB286" s="374"/>
      <c r="AC286" s="374"/>
      <c r="AD286" s="374"/>
      <c r="AE286" s="374"/>
      <c r="AF286" s="374"/>
      <c r="AG286" s="374"/>
      <c r="AH286" s="374"/>
      <c r="AI286" s="374"/>
      <c r="AJ286" s="374"/>
      <c r="AK286" s="374"/>
      <c r="AL286" s="374"/>
      <c r="AM286" s="374"/>
    </row>
    <row r="287" spans="2:39">
      <c r="B287" s="374"/>
      <c r="C287" s="374"/>
      <c r="D287" s="374"/>
      <c r="E287" s="374"/>
      <c r="F287" s="374"/>
      <c r="G287" s="374"/>
      <c r="H287" s="374"/>
      <c r="I287" s="374"/>
      <c r="J287" s="374"/>
      <c r="K287" s="374"/>
      <c r="L287" s="374"/>
      <c r="M287" s="374"/>
      <c r="N287" s="374"/>
      <c r="O287" s="374"/>
      <c r="P287" s="374"/>
      <c r="Q287" s="374"/>
      <c r="R287" s="374"/>
      <c r="S287" s="374"/>
      <c r="T287" s="374"/>
      <c r="U287" s="374"/>
      <c r="V287" s="374"/>
      <c r="W287" s="374"/>
      <c r="X287" s="374"/>
      <c r="Y287" s="374"/>
      <c r="Z287" s="374"/>
      <c r="AA287" s="374"/>
      <c r="AB287" s="374"/>
      <c r="AC287" s="374"/>
      <c r="AD287" s="374"/>
      <c r="AE287" s="374"/>
      <c r="AF287" s="374"/>
      <c r="AG287" s="374"/>
      <c r="AH287" s="374"/>
      <c r="AI287" s="374"/>
      <c r="AJ287" s="374"/>
      <c r="AK287" s="374"/>
      <c r="AL287" s="374"/>
      <c r="AM287" s="374"/>
    </row>
    <row r="288" spans="2:39">
      <c r="B288" s="374"/>
      <c r="C288" s="374"/>
      <c r="D288" s="374"/>
      <c r="E288" s="374"/>
      <c r="F288" s="374"/>
      <c r="G288" s="374"/>
      <c r="H288" s="374"/>
      <c r="I288" s="374"/>
      <c r="J288" s="374"/>
      <c r="K288" s="374"/>
      <c r="L288" s="374"/>
      <c r="M288" s="374"/>
      <c r="N288" s="374"/>
      <c r="O288" s="374"/>
      <c r="P288" s="374"/>
      <c r="Q288" s="374"/>
      <c r="R288" s="374"/>
      <c r="S288" s="374"/>
      <c r="T288" s="374"/>
      <c r="U288" s="374"/>
      <c r="V288" s="374"/>
      <c r="W288" s="374"/>
      <c r="X288" s="374"/>
      <c r="Y288" s="374"/>
      <c r="Z288" s="374"/>
      <c r="AA288" s="374"/>
      <c r="AB288" s="374"/>
      <c r="AC288" s="374"/>
      <c r="AD288" s="374"/>
      <c r="AE288" s="374"/>
      <c r="AF288" s="374"/>
      <c r="AG288" s="374"/>
      <c r="AH288" s="374"/>
      <c r="AI288" s="374"/>
      <c r="AJ288" s="374"/>
      <c r="AK288" s="374"/>
      <c r="AL288" s="374"/>
      <c r="AM288" s="374"/>
    </row>
    <row r="289" spans="2:39">
      <c r="B289" s="374"/>
      <c r="C289" s="374"/>
      <c r="D289" s="374"/>
      <c r="E289" s="374"/>
      <c r="F289" s="374"/>
      <c r="G289" s="374"/>
      <c r="H289" s="374"/>
      <c r="I289" s="374"/>
      <c r="J289" s="374"/>
      <c r="K289" s="374"/>
      <c r="L289" s="374"/>
      <c r="M289" s="374"/>
      <c r="N289" s="374"/>
      <c r="O289" s="374"/>
      <c r="P289" s="374"/>
      <c r="Q289" s="374"/>
      <c r="R289" s="374"/>
      <c r="S289" s="374"/>
      <c r="T289" s="374"/>
      <c r="U289" s="374"/>
      <c r="V289" s="374"/>
      <c r="W289" s="374"/>
      <c r="X289" s="374"/>
      <c r="Y289" s="374"/>
      <c r="Z289" s="374"/>
      <c r="AA289" s="374"/>
      <c r="AB289" s="374"/>
      <c r="AC289" s="374"/>
      <c r="AD289" s="374"/>
      <c r="AE289" s="374"/>
      <c r="AF289" s="374"/>
      <c r="AG289" s="374"/>
      <c r="AH289" s="374"/>
      <c r="AI289" s="374"/>
      <c r="AJ289" s="374"/>
      <c r="AK289" s="374"/>
      <c r="AL289" s="374"/>
      <c r="AM289" s="374"/>
    </row>
    <row r="290" spans="2:39">
      <c r="B290" s="374"/>
      <c r="C290" s="374"/>
      <c r="D290" s="374"/>
      <c r="E290" s="374"/>
      <c r="F290" s="374"/>
      <c r="G290" s="374"/>
      <c r="H290" s="374"/>
      <c r="I290" s="374"/>
      <c r="J290" s="374"/>
      <c r="K290" s="374"/>
      <c r="L290" s="374"/>
      <c r="M290" s="374"/>
      <c r="N290" s="374"/>
      <c r="O290" s="374"/>
      <c r="P290" s="374"/>
      <c r="Q290" s="374"/>
      <c r="R290" s="374"/>
      <c r="S290" s="374"/>
      <c r="T290" s="374"/>
      <c r="U290" s="374"/>
      <c r="V290" s="374"/>
      <c r="W290" s="374"/>
      <c r="X290" s="374"/>
      <c r="Y290" s="374"/>
      <c r="Z290" s="374"/>
      <c r="AA290" s="374"/>
      <c r="AB290" s="374"/>
      <c r="AC290" s="374"/>
      <c r="AD290" s="374"/>
      <c r="AE290" s="374"/>
      <c r="AF290" s="374"/>
      <c r="AG290" s="374"/>
      <c r="AH290" s="374"/>
      <c r="AI290" s="374"/>
      <c r="AJ290" s="374"/>
      <c r="AK290" s="374"/>
      <c r="AL290" s="374"/>
      <c r="AM290" s="374"/>
    </row>
    <row r="291" spans="2:39">
      <c r="B291" s="374"/>
      <c r="C291" s="374"/>
      <c r="D291" s="374"/>
      <c r="E291" s="374"/>
      <c r="F291" s="374"/>
      <c r="G291" s="374"/>
      <c r="H291" s="374"/>
      <c r="I291" s="374"/>
      <c r="J291" s="374"/>
      <c r="K291" s="374"/>
      <c r="L291" s="374"/>
      <c r="M291" s="374"/>
      <c r="N291" s="374"/>
      <c r="O291" s="374"/>
      <c r="P291" s="374"/>
      <c r="Q291" s="374"/>
      <c r="R291" s="374"/>
      <c r="S291" s="374"/>
      <c r="T291" s="374"/>
      <c r="U291" s="374"/>
      <c r="V291" s="374"/>
      <c r="W291" s="374"/>
      <c r="X291" s="374"/>
      <c r="Y291" s="374"/>
      <c r="Z291" s="374"/>
      <c r="AA291" s="374"/>
      <c r="AB291" s="374"/>
      <c r="AC291" s="374"/>
      <c r="AD291" s="374"/>
      <c r="AE291" s="374"/>
      <c r="AF291" s="374"/>
      <c r="AG291" s="374"/>
      <c r="AH291" s="374"/>
      <c r="AI291" s="374"/>
      <c r="AJ291" s="374"/>
      <c r="AK291" s="374"/>
      <c r="AL291" s="374"/>
      <c r="AM291" s="374"/>
    </row>
    <row r="292" spans="2:39">
      <c r="B292" s="374"/>
      <c r="C292" s="374"/>
      <c r="D292" s="374"/>
      <c r="E292" s="374"/>
      <c r="F292" s="374"/>
      <c r="G292" s="374"/>
      <c r="H292" s="374"/>
      <c r="I292" s="374"/>
      <c r="J292" s="374"/>
      <c r="K292" s="374"/>
      <c r="L292" s="374"/>
      <c r="M292" s="374"/>
      <c r="N292" s="374"/>
      <c r="O292" s="374"/>
      <c r="P292" s="374"/>
      <c r="Q292" s="374"/>
      <c r="R292" s="374"/>
      <c r="S292" s="374"/>
      <c r="T292" s="374"/>
      <c r="U292" s="374"/>
      <c r="V292" s="374"/>
      <c r="W292" s="374"/>
      <c r="X292" s="374"/>
      <c r="Y292" s="374"/>
      <c r="Z292" s="374"/>
      <c r="AA292" s="374"/>
      <c r="AB292" s="374"/>
      <c r="AC292" s="374"/>
      <c r="AD292" s="374"/>
      <c r="AE292" s="374"/>
      <c r="AF292" s="374"/>
      <c r="AG292" s="374"/>
      <c r="AH292" s="374"/>
      <c r="AI292" s="374"/>
      <c r="AJ292" s="374"/>
      <c r="AK292" s="374"/>
      <c r="AL292" s="374"/>
      <c r="AM292" s="374"/>
    </row>
    <row r="293" spans="2:39">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F293" s="374"/>
      <c r="AG293" s="374"/>
      <c r="AH293" s="374"/>
      <c r="AI293" s="374"/>
      <c r="AJ293" s="374"/>
      <c r="AK293" s="374"/>
      <c r="AL293" s="374"/>
      <c r="AM293" s="374"/>
    </row>
    <row r="294" spans="2:39">
      <c r="B294" s="374"/>
      <c r="C294" s="374"/>
      <c r="D294" s="374"/>
      <c r="E294" s="374"/>
      <c r="F294" s="374"/>
      <c r="G294" s="374"/>
      <c r="H294" s="374"/>
      <c r="I294" s="374"/>
      <c r="J294" s="374"/>
      <c r="K294" s="374"/>
      <c r="L294" s="374"/>
      <c r="M294" s="374"/>
      <c r="N294" s="374"/>
      <c r="O294" s="374"/>
      <c r="P294" s="374"/>
      <c r="Q294" s="374"/>
      <c r="R294" s="374"/>
      <c r="S294" s="374"/>
      <c r="T294" s="374"/>
      <c r="U294" s="374"/>
      <c r="V294" s="374"/>
      <c r="W294" s="374"/>
      <c r="X294" s="374"/>
      <c r="Y294" s="374"/>
      <c r="Z294" s="374"/>
      <c r="AA294" s="374"/>
      <c r="AB294" s="374"/>
      <c r="AC294" s="374"/>
      <c r="AD294" s="374"/>
      <c r="AE294" s="374"/>
      <c r="AF294" s="374"/>
      <c r="AG294" s="374"/>
      <c r="AH294" s="374"/>
      <c r="AI294" s="374"/>
      <c r="AJ294" s="374"/>
      <c r="AK294" s="374"/>
      <c r="AL294" s="374"/>
      <c r="AM294" s="374"/>
    </row>
    <row r="295" spans="2:39">
      <c r="B295" s="374"/>
      <c r="C295" s="374"/>
      <c r="D295" s="374"/>
      <c r="E295" s="374"/>
      <c r="F295" s="374"/>
      <c r="G295" s="374"/>
      <c r="H295" s="374"/>
      <c r="I295" s="374"/>
      <c r="J295" s="374"/>
      <c r="K295" s="374"/>
      <c r="L295" s="374"/>
      <c r="M295" s="374"/>
      <c r="N295" s="374"/>
      <c r="O295" s="374"/>
      <c r="P295" s="374"/>
      <c r="Q295" s="374"/>
      <c r="R295" s="374"/>
      <c r="S295" s="374"/>
      <c r="T295" s="374"/>
      <c r="U295" s="374"/>
      <c r="V295" s="374"/>
      <c r="W295" s="374"/>
      <c r="X295" s="374"/>
      <c r="Y295" s="374"/>
      <c r="Z295" s="374"/>
      <c r="AA295" s="374"/>
      <c r="AB295" s="374"/>
      <c r="AC295" s="374"/>
      <c r="AD295" s="374"/>
      <c r="AE295" s="374"/>
      <c r="AF295" s="374"/>
      <c r="AG295" s="374"/>
      <c r="AH295" s="374"/>
      <c r="AI295" s="374"/>
      <c r="AJ295" s="374"/>
      <c r="AK295" s="374"/>
      <c r="AL295" s="374"/>
      <c r="AM295" s="374"/>
    </row>
    <row r="296" spans="2:39">
      <c r="B296" s="374"/>
      <c r="C296" s="374"/>
      <c r="D296" s="374"/>
      <c r="E296" s="374"/>
      <c r="F296" s="374"/>
      <c r="G296" s="374"/>
      <c r="H296" s="374"/>
      <c r="I296" s="374"/>
      <c r="J296" s="374"/>
      <c r="K296" s="374"/>
      <c r="L296" s="374"/>
      <c r="M296" s="374"/>
      <c r="N296" s="374"/>
      <c r="O296" s="374"/>
      <c r="P296" s="374"/>
      <c r="Q296" s="374"/>
      <c r="R296" s="374"/>
      <c r="S296" s="374"/>
      <c r="T296" s="374"/>
      <c r="U296" s="374"/>
      <c r="V296" s="374"/>
      <c r="W296" s="374"/>
      <c r="X296" s="374"/>
      <c r="Y296" s="374"/>
      <c r="Z296" s="374"/>
      <c r="AA296" s="374"/>
      <c r="AB296" s="374"/>
      <c r="AC296" s="374"/>
      <c r="AD296" s="374"/>
      <c r="AE296" s="374"/>
      <c r="AF296" s="374"/>
      <c r="AG296" s="374"/>
      <c r="AH296" s="374"/>
      <c r="AI296" s="374"/>
      <c r="AJ296" s="374"/>
      <c r="AK296" s="374"/>
      <c r="AL296" s="374"/>
      <c r="AM296" s="374"/>
    </row>
    <row r="297" spans="2:39">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F297" s="374"/>
      <c r="AG297" s="374"/>
      <c r="AH297" s="374"/>
      <c r="AI297" s="374"/>
      <c r="AJ297" s="374"/>
      <c r="AK297" s="374"/>
      <c r="AL297" s="374"/>
      <c r="AM297" s="374"/>
    </row>
    <row r="298" spans="2:39">
      <c r="B298" s="374"/>
      <c r="C298" s="374"/>
      <c r="D298" s="374"/>
      <c r="E298" s="374"/>
      <c r="F298" s="374"/>
      <c r="G298" s="374"/>
      <c r="H298" s="374"/>
      <c r="I298" s="374"/>
      <c r="J298" s="374"/>
      <c r="K298" s="374"/>
      <c r="L298" s="374"/>
      <c r="M298" s="374"/>
      <c r="N298" s="374"/>
      <c r="O298" s="374"/>
      <c r="P298" s="374"/>
      <c r="Q298" s="374"/>
      <c r="R298" s="374"/>
      <c r="S298" s="374"/>
      <c r="T298" s="374"/>
      <c r="U298" s="374"/>
      <c r="V298" s="374"/>
      <c r="W298" s="374"/>
      <c r="X298" s="374"/>
      <c r="Y298" s="374"/>
      <c r="Z298" s="374"/>
      <c r="AA298" s="374"/>
      <c r="AB298" s="374"/>
      <c r="AC298" s="374"/>
      <c r="AD298" s="374"/>
      <c r="AE298" s="374"/>
      <c r="AF298" s="374"/>
      <c r="AG298" s="374"/>
      <c r="AH298" s="374"/>
      <c r="AI298" s="374"/>
      <c r="AJ298" s="374"/>
      <c r="AK298" s="374"/>
      <c r="AL298" s="374"/>
      <c r="AM298" s="374"/>
    </row>
    <row r="299" spans="2:39">
      <c r="B299" s="374"/>
      <c r="C299" s="374"/>
      <c r="D299" s="374"/>
      <c r="E299" s="374"/>
      <c r="F299" s="374"/>
      <c r="G299" s="374"/>
      <c r="H299" s="374"/>
      <c r="I299" s="374"/>
      <c r="J299" s="374"/>
      <c r="K299" s="374"/>
      <c r="L299" s="374"/>
      <c r="M299" s="374"/>
      <c r="N299" s="374"/>
      <c r="O299" s="374"/>
      <c r="P299" s="374"/>
      <c r="Q299" s="374"/>
      <c r="R299" s="374"/>
      <c r="S299" s="374"/>
      <c r="T299" s="374"/>
      <c r="U299" s="374"/>
      <c r="V299" s="374"/>
      <c r="W299" s="374"/>
      <c r="X299" s="374"/>
      <c r="Y299" s="374"/>
      <c r="Z299" s="374"/>
      <c r="AA299" s="374"/>
      <c r="AB299" s="374"/>
      <c r="AC299" s="374"/>
      <c r="AD299" s="374"/>
      <c r="AE299" s="374"/>
      <c r="AF299" s="374"/>
      <c r="AG299" s="374"/>
      <c r="AH299" s="374"/>
      <c r="AI299" s="374"/>
      <c r="AJ299" s="374"/>
      <c r="AK299" s="374"/>
      <c r="AL299" s="374"/>
      <c r="AM299" s="374"/>
    </row>
    <row r="300" spans="2:39">
      <c r="B300" s="374"/>
      <c r="C300" s="374"/>
      <c r="D300" s="374"/>
      <c r="E300" s="374"/>
      <c r="F300" s="374"/>
      <c r="G300" s="374"/>
      <c r="H300" s="374"/>
      <c r="I300" s="374"/>
      <c r="J300" s="374"/>
      <c r="K300" s="374"/>
      <c r="L300" s="374"/>
      <c r="M300" s="374"/>
      <c r="N300" s="374"/>
      <c r="O300" s="374"/>
      <c r="P300" s="374"/>
      <c r="Q300" s="374"/>
      <c r="R300" s="374"/>
      <c r="S300" s="374"/>
      <c r="T300" s="374"/>
      <c r="U300" s="374"/>
      <c r="V300" s="374"/>
      <c r="W300" s="374"/>
      <c r="X300" s="374"/>
      <c r="Y300" s="374"/>
      <c r="Z300" s="374"/>
      <c r="AA300" s="374"/>
      <c r="AB300" s="374"/>
      <c r="AC300" s="374"/>
      <c r="AD300" s="374"/>
      <c r="AE300" s="374"/>
      <c r="AF300" s="374"/>
      <c r="AG300" s="374"/>
      <c r="AH300" s="374"/>
      <c r="AI300" s="374"/>
      <c r="AJ300" s="374"/>
      <c r="AK300" s="374"/>
      <c r="AL300" s="374"/>
      <c r="AM300" s="374"/>
    </row>
    <row r="301" spans="2:39">
      <c r="B301" s="374"/>
      <c r="C301" s="374"/>
      <c r="D301" s="374"/>
      <c r="E301" s="374"/>
      <c r="F301" s="374"/>
      <c r="G301" s="374"/>
      <c r="H301" s="374"/>
      <c r="I301" s="374"/>
      <c r="J301" s="374"/>
      <c r="K301" s="374"/>
      <c r="L301" s="374"/>
      <c r="M301" s="374"/>
      <c r="N301" s="374"/>
      <c r="O301" s="374"/>
      <c r="P301" s="374"/>
      <c r="Q301" s="374"/>
      <c r="R301" s="374"/>
      <c r="S301" s="374"/>
      <c r="T301" s="374"/>
      <c r="U301" s="374"/>
      <c r="V301" s="374"/>
      <c r="W301" s="374"/>
      <c r="X301" s="374"/>
      <c r="Y301" s="374"/>
      <c r="Z301" s="374"/>
      <c r="AA301" s="374"/>
      <c r="AB301" s="374"/>
      <c r="AC301" s="374"/>
      <c r="AD301" s="374"/>
      <c r="AE301" s="374"/>
      <c r="AF301" s="374"/>
      <c r="AG301" s="374"/>
      <c r="AH301" s="374"/>
      <c r="AI301" s="374"/>
      <c r="AJ301" s="374"/>
      <c r="AK301" s="374"/>
      <c r="AL301" s="374"/>
      <c r="AM301" s="374"/>
    </row>
    <row r="302" spans="2:39">
      <c r="B302" s="374"/>
      <c r="C302" s="374"/>
      <c r="D302" s="374"/>
      <c r="E302" s="374"/>
      <c r="F302" s="374"/>
      <c r="G302" s="374"/>
      <c r="H302" s="374"/>
      <c r="I302" s="374"/>
      <c r="J302" s="374"/>
      <c r="K302" s="374"/>
      <c r="L302" s="374"/>
      <c r="M302" s="374"/>
      <c r="N302" s="374"/>
      <c r="O302" s="374"/>
      <c r="P302" s="374"/>
      <c r="Q302" s="374"/>
      <c r="R302" s="374"/>
      <c r="S302" s="374"/>
      <c r="T302" s="374"/>
      <c r="U302" s="374"/>
      <c r="V302" s="374"/>
      <c r="W302" s="374"/>
      <c r="X302" s="374"/>
      <c r="Y302" s="374"/>
      <c r="Z302" s="374"/>
      <c r="AA302" s="374"/>
      <c r="AB302" s="374"/>
      <c r="AC302" s="374"/>
      <c r="AD302" s="374"/>
      <c r="AE302" s="374"/>
      <c r="AF302" s="374"/>
      <c r="AG302" s="374"/>
      <c r="AH302" s="374"/>
      <c r="AI302" s="374"/>
      <c r="AJ302" s="374"/>
      <c r="AK302" s="374"/>
      <c r="AL302" s="374"/>
      <c r="AM302" s="374"/>
    </row>
    <row r="303" spans="2:39">
      <c r="B303" s="374"/>
      <c r="C303" s="374"/>
      <c r="D303" s="374"/>
      <c r="E303" s="374"/>
      <c r="F303" s="374"/>
      <c r="G303" s="374"/>
      <c r="H303" s="374"/>
      <c r="I303" s="374"/>
      <c r="J303" s="374"/>
      <c r="K303" s="374"/>
      <c r="L303" s="374"/>
      <c r="M303" s="374"/>
      <c r="N303" s="374"/>
      <c r="O303" s="374"/>
      <c r="P303" s="374"/>
      <c r="Q303" s="374"/>
      <c r="R303" s="374"/>
      <c r="S303" s="374"/>
      <c r="T303" s="374"/>
      <c r="U303" s="374"/>
      <c r="V303" s="374"/>
      <c r="W303" s="374"/>
      <c r="X303" s="374"/>
      <c r="Y303" s="374"/>
      <c r="Z303" s="374"/>
      <c r="AA303" s="374"/>
      <c r="AB303" s="374"/>
      <c r="AC303" s="374"/>
      <c r="AD303" s="374"/>
      <c r="AE303" s="374"/>
      <c r="AF303" s="374"/>
      <c r="AG303" s="374"/>
      <c r="AH303" s="374"/>
      <c r="AI303" s="374"/>
      <c r="AJ303" s="374"/>
      <c r="AK303" s="374"/>
      <c r="AL303" s="374"/>
      <c r="AM303" s="374"/>
    </row>
    <row r="304" spans="2:39">
      <c r="B304" s="374"/>
      <c r="C304" s="374"/>
      <c r="D304" s="374"/>
      <c r="E304" s="374"/>
      <c r="F304" s="374"/>
      <c r="G304" s="374"/>
      <c r="H304" s="374"/>
      <c r="I304" s="374"/>
      <c r="J304" s="374"/>
      <c r="K304" s="374"/>
      <c r="L304" s="374"/>
      <c r="M304" s="374"/>
      <c r="N304" s="374"/>
      <c r="O304" s="374"/>
      <c r="P304" s="374"/>
      <c r="Q304" s="374"/>
      <c r="R304" s="374"/>
      <c r="S304" s="374"/>
      <c r="T304" s="374"/>
      <c r="U304" s="374"/>
      <c r="V304" s="374"/>
      <c r="W304" s="374"/>
      <c r="X304" s="374"/>
      <c r="Y304" s="374"/>
      <c r="Z304" s="374"/>
      <c r="AA304" s="374"/>
      <c r="AB304" s="374"/>
      <c r="AC304" s="374"/>
      <c r="AD304" s="374"/>
      <c r="AE304" s="374"/>
      <c r="AF304" s="374"/>
      <c r="AG304" s="374"/>
      <c r="AH304" s="374"/>
      <c r="AI304" s="374"/>
      <c r="AJ304" s="374"/>
      <c r="AK304" s="374"/>
      <c r="AL304" s="374"/>
      <c r="AM304" s="374"/>
    </row>
    <row r="305" spans="2:39">
      <c r="B305" s="374"/>
      <c r="C305" s="374"/>
      <c r="D305" s="374"/>
      <c r="E305" s="374"/>
      <c r="F305" s="374"/>
      <c r="G305" s="374"/>
      <c r="H305" s="374"/>
      <c r="I305" s="374"/>
      <c r="J305" s="374"/>
      <c r="K305" s="374"/>
      <c r="L305" s="374"/>
      <c r="M305" s="374"/>
      <c r="N305" s="374"/>
      <c r="O305" s="374"/>
      <c r="P305" s="374"/>
      <c r="Q305" s="374"/>
      <c r="R305" s="374"/>
      <c r="S305" s="374"/>
      <c r="T305" s="374"/>
      <c r="U305" s="374"/>
      <c r="V305" s="374"/>
      <c r="W305" s="374"/>
      <c r="X305" s="374"/>
      <c r="Y305" s="374"/>
      <c r="Z305" s="374"/>
      <c r="AA305" s="374"/>
      <c r="AB305" s="374"/>
      <c r="AC305" s="374"/>
      <c r="AD305" s="374"/>
      <c r="AE305" s="374"/>
      <c r="AF305" s="374"/>
      <c r="AG305" s="374"/>
      <c r="AH305" s="374"/>
      <c r="AI305" s="374"/>
      <c r="AJ305" s="374"/>
      <c r="AK305" s="374"/>
      <c r="AL305" s="374"/>
      <c r="AM305" s="374"/>
    </row>
    <row r="306" spans="2:39">
      <c r="B306" s="374"/>
      <c r="C306" s="374"/>
      <c r="D306" s="374"/>
      <c r="E306" s="374"/>
      <c r="F306" s="374"/>
      <c r="G306" s="374"/>
      <c r="H306" s="374"/>
      <c r="I306" s="374"/>
      <c r="J306" s="374"/>
      <c r="K306" s="374"/>
      <c r="L306" s="374"/>
      <c r="M306" s="374"/>
      <c r="N306" s="374"/>
      <c r="O306" s="374"/>
      <c r="P306" s="374"/>
      <c r="Q306" s="374"/>
      <c r="R306" s="374"/>
      <c r="S306" s="374"/>
      <c r="T306" s="374"/>
      <c r="U306" s="374"/>
      <c r="V306" s="374"/>
      <c r="W306" s="374"/>
      <c r="X306" s="374"/>
      <c r="Y306" s="374"/>
      <c r="Z306" s="374"/>
      <c r="AA306" s="374"/>
      <c r="AB306" s="374"/>
      <c r="AC306" s="374"/>
      <c r="AD306" s="374"/>
      <c r="AE306" s="374"/>
      <c r="AF306" s="374"/>
      <c r="AG306" s="374"/>
      <c r="AH306" s="374"/>
      <c r="AI306" s="374"/>
      <c r="AJ306" s="374"/>
      <c r="AK306" s="374"/>
      <c r="AL306" s="374"/>
      <c r="AM306" s="374"/>
    </row>
    <row r="307" spans="2:39">
      <c r="B307" s="374"/>
      <c r="C307" s="374"/>
      <c r="D307" s="374"/>
      <c r="E307" s="374"/>
      <c r="F307" s="374"/>
      <c r="G307" s="374"/>
      <c r="H307" s="374"/>
      <c r="I307" s="374"/>
      <c r="J307" s="374"/>
      <c r="K307" s="374"/>
      <c r="L307" s="374"/>
      <c r="M307" s="374"/>
      <c r="N307" s="374"/>
      <c r="O307" s="374"/>
      <c r="P307" s="374"/>
      <c r="Q307" s="374"/>
      <c r="R307" s="374"/>
      <c r="S307" s="374"/>
      <c r="T307" s="374"/>
      <c r="U307" s="374"/>
      <c r="V307" s="374"/>
      <c r="W307" s="374"/>
      <c r="X307" s="374"/>
      <c r="Y307" s="374"/>
      <c r="Z307" s="374"/>
      <c r="AA307" s="374"/>
      <c r="AB307" s="374"/>
      <c r="AC307" s="374"/>
      <c r="AD307" s="374"/>
      <c r="AE307" s="374"/>
      <c r="AF307" s="374"/>
      <c r="AG307" s="374"/>
      <c r="AH307" s="374"/>
      <c r="AI307" s="374"/>
      <c r="AJ307" s="374"/>
      <c r="AK307" s="374"/>
      <c r="AL307" s="374"/>
      <c r="AM307" s="374"/>
    </row>
    <row r="308" spans="2:39">
      <c r="B308" s="374"/>
      <c r="C308" s="374"/>
      <c r="D308" s="374"/>
      <c r="E308" s="374"/>
      <c r="F308" s="374"/>
      <c r="G308" s="374"/>
      <c r="H308" s="374"/>
      <c r="I308" s="374"/>
      <c r="J308" s="374"/>
      <c r="K308" s="374"/>
      <c r="L308" s="374"/>
      <c r="M308" s="374"/>
      <c r="N308" s="374"/>
      <c r="O308" s="374"/>
      <c r="P308" s="374"/>
      <c r="Q308" s="374"/>
      <c r="R308" s="374"/>
      <c r="S308" s="374"/>
      <c r="T308" s="374"/>
      <c r="U308" s="374"/>
      <c r="V308" s="374"/>
      <c r="W308" s="374"/>
      <c r="X308" s="374"/>
      <c r="Y308" s="374"/>
      <c r="Z308" s="374"/>
      <c r="AA308" s="374"/>
      <c r="AB308" s="374"/>
      <c r="AC308" s="374"/>
      <c r="AD308" s="374"/>
      <c r="AE308" s="374"/>
      <c r="AF308" s="374"/>
      <c r="AG308" s="374"/>
      <c r="AH308" s="374"/>
      <c r="AI308" s="374"/>
      <c r="AJ308" s="374"/>
      <c r="AK308" s="374"/>
      <c r="AL308" s="374"/>
      <c r="AM308" s="374"/>
    </row>
    <row r="309" spans="2:39">
      <c r="B309" s="374"/>
      <c r="C309" s="374"/>
      <c r="D309" s="374"/>
      <c r="E309" s="374"/>
      <c r="F309" s="374"/>
      <c r="G309" s="374"/>
      <c r="H309" s="374"/>
      <c r="I309" s="374"/>
      <c r="J309" s="374"/>
      <c r="K309" s="374"/>
      <c r="L309" s="374"/>
      <c r="M309" s="374"/>
      <c r="N309" s="374"/>
      <c r="O309" s="374"/>
      <c r="P309" s="374"/>
      <c r="Q309" s="374"/>
      <c r="R309" s="374"/>
      <c r="S309" s="374"/>
      <c r="T309" s="374"/>
      <c r="U309" s="374"/>
      <c r="V309" s="374"/>
      <c r="W309" s="374"/>
      <c r="X309" s="374"/>
      <c r="Y309" s="374"/>
      <c r="Z309" s="374"/>
      <c r="AA309" s="374"/>
      <c r="AB309" s="374"/>
      <c r="AC309" s="374"/>
      <c r="AD309" s="374"/>
      <c r="AE309" s="374"/>
      <c r="AF309" s="374"/>
      <c r="AG309" s="374"/>
      <c r="AH309" s="374"/>
      <c r="AI309" s="374"/>
      <c r="AJ309" s="374"/>
      <c r="AK309" s="374"/>
      <c r="AL309" s="374"/>
      <c r="AM309" s="374"/>
    </row>
    <row r="310" spans="2:39">
      <c r="B310" s="374"/>
      <c r="C310" s="374"/>
      <c r="D310" s="374"/>
      <c r="E310" s="374"/>
      <c r="F310" s="374"/>
      <c r="G310" s="374"/>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row>
    <row r="311" spans="2:39">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row>
    <row r="312" spans="2:39">
      <c r="B312" s="374"/>
      <c r="C312" s="374"/>
      <c r="D312" s="374"/>
      <c r="E312" s="374"/>
      <c r="F312" s="374"/>
      <c r="G312" s="374"/>
      <c r="H312" s="374"/>
      <c r="I312" s="374"/>
      <c r="J312" s="374"/>
      <c r="K312" s="374"/>
      <c r="L312" s="374"/>
      <c r="M312" s="374"/>
      <c r="N312" s="374"/>
      <c r="O312" s="374"/>
      <c r="P312" s="374"/>
      <c r="Q312" s="374"/>
      <c r="R312" s="374"/>
      <c r="S312" s="374"/>
      <c r="T312" s="374"/>
      <c r="U312" s="374"/>
      <c r="V312" s="374"/>
      <c r="W312" s="374"/>
      <c r="X312" s="374"/>
      <c r="Y312" s="374"/>
      <c r="Z312" s="374"/>
      <c r="AA312" s="374"/>
      <c r="AB312" s="374"/>
      <c r="AC312" s="374"/>
      <c r="AD312" s="374"/>
      <c r="AE312" s="374"/>
      <c r="AF312" s="374"/>
      <c r="AG312" s="374"/>
      <c r="AH312" s="374"/>
      <c r="AI312" s="374"/>
      <c r="AJ312" s="374"/>
      <c r="AK312" s="374"/>
      <c r="AL312" s="374"/>
      <c r="AM312" s="374"/>
    </row>
    <row r="313" spans="2:39">
      <c r="B313" s="374"/>
      <c r="C313" s="374"/>
      <c r="D313" s="374"/>
      <c r="E313" s="374"/>
      <c r="F313" s="374"/>
      <c r="G313" s="374"/>
      <c r="H313" s="374"/>
      <c r="I313" s="374"/>
      <c r="J313" s="374"/>
      <c r="K313" s="374"/>
      <c r="L313" s="374"/>
      <c r="M313" s="374"/>
      <c r="N313" s="374"/>
      <c r="O313" s="374"/>
      <c r="P313" s="374"/>
      <c r="Q313" s="374"/>
      <c r="R313" s="374"/>
      <c r="S313" s="374"/>
      <c r="T313" s="374"/>
      <c r="U313" s="374"/>
      <c r="V313" s="374"/>
      <c r="W313" s="374"/>
      <c r="X313" s="374"/>
      <c r="Y313" s="374"/>
      <c r="Z313" s="374"/>
      <c r="AA313" s="374"/>
      <c r="AB313" s="374"/>
      <c r="AC313" s="374"/>
      <c r="AD313" s="374"/>
      <c r="AE313" s="374"/>
      <c r="AF313" s="374"/>
      <c r="AG313" s="374"/>
      <c r="AH313" s="374"/>
      <c r="AI313" s="374"/>
      <c r="AJ313" s="374"/>
      <c r="AK313" s="374"/>
      <c r="AL313" s="374"/>
      <c r="AM313" s="374"/>
    </row>
    <row r="314" spans="2:39">
      <c r="B314" s="374"/>
      <c r="C314" s="374"/>
      <c r="D314" s="374"/>
      <c r="E314" s="374"/>
      <c r="F314" s="374"/>
      <c r="G314" s="374"/>
      <c r="H314" s="374"/>
      <c r="I314" s="374"/>
      <c r="J314" s="374"/>
      <c r="K314" s="374"/>
      <c r="L314" s="374"/>
      <c r="M314" s="374"/>
      <c r="N314" s="374"/>
      <c r="O314" s="374"/>
      <c r="P314" s="374"/>
      <c r="Q314" s="374"/>
      <c r="R314" s="374"/>
      <c r="S314" s="374"/>
      <c r="T314" s="374"/>
      <c r="U314" s="374"/>
      <c r="V314" s="374"/>
      <c r="W314" s="374"/>
      <c r="X314" s="374"/>
      <c r="Y314" s="374"/>
      <c r="Z314" s="374"/>
      <c r="AA314" s="374"/>
      <c r="AB314" s="374"/>
      <c r="AC314" s="374"/>
      <c r="AD314" s="374"/>
      <c r="AE314" s="374"/>
      <c r="AF314" s="374"/>
      <c r="AG314" s="374"/>
      <c r="AH314" s="374"/>
      <c r="AI314" s="374"/>
      <c r="AJ314" s="374"/>
      <c r="AK314" s="374"/>
      <c r="AL314" s="374"/>
      <c r="AM314" s="374"/>
    </row>
    <row r="315" spans="2:39">
      <c r="B315" s="374"/>
      <c r="C315" s="374"/>
      <c r="D315" s="374"/>
      <c r="E315" s="374"/>
      <c r="F315" s="374"/>
      <c r="G315" s="374"/>
      <c r="H315" s="374"/>
      <c r="I315" s="374"/>
      <c r="J315" s="374"/>
      <c r="K315" s="374"/>
      <c r="L315" s="374"/>
      <c r="M315" s="374"/>
      <c r="N315" s="374"/>
      <c r="O315" s="374"/>
      <c r="P315" s="374"/>
      <c r="Q315" s="374"/>
      <c r="R315" s="374"/>
      <c r="S315" s="374"/>
      <c r="T315" s="374"/>
      <c r="U315" s="374"/>
      <c r="V315" s="374"/>
      <c r="W315" s="374"/>
      <c r="X315" s="374"/>
      <c r="Y315" s="374"/>
      <c r="Z315" s="374"/>
      <c r="AA315" s="374"/>
      <c r="AB315" s="374"/>
      <c r="AC315" s="374"/>
      <c r="AD315" s="374"/>
      <c r="AE315" s="374"/>
      <c r="AF315" s="374"/>
      <c r="AG315" s="374"/>
      <c r="AH315" s="374"/>
      <c r="AI315" s="374"/>
      <c r="AJ315" s="374"/>
      <c r="AK315" s="374"/>
      <c r="AL315" s="374"/>
      <c r="AM315" s="374"/>
    </row>
    <row r="316" spans="2:39">
      <c r="B316" s="374"/>
      <c r="C316" s="374"/>
      <c r="D316" s="374"/>
      <c r="E316" s="374"/>
      <c r="F316" s="374"/>
      <c r="G316" s="374"/>
      <c r="H316" s="374"/>
      <c r="I316" s="374"/>
      <c r="J316" s="374"/>
      <c r="K316" s="374"/>
      <c r="L316" s="374"/>
      <c r="M316" s="374"/>
      <c r="N316" s="374"/>
      <c r="O316" s="374"/>
      <c r="P316" s="374"/>
      <c r="Q316" s="374"/>
      <c r="R316" s="374"/>
      <c r="S316" s="374"/>
      <c r="T316" s="374"/>
      <c r="U316" s="374"/>
      <c r="V316" s="374"/>
      <c r="W316" s="374"/>
      <c r="X316" s="374"/>
      <c r="Y316" s="374"/>
      <c r="Z316" s="374"/>
      <c r="AA316" s="374"/>
      <c r="AB316" s="374"/>
      <c r="AC316" s="374"/>
      <c r="AD316" s="374"/>
      <c r="AE316" s="374"/>
      <c r="AF316" s="374"/>
      <c r="AG316" s="374"/>
      <c r="AH316" s="374"/>
      <c r="AI316" s="374"/>
      <c r="AJ316" s="374"/>
      <c r="AK316" s="374"/>
      <c r="AL316" s="374"/>
      <c r="AM316" s="374"/>
    </row>
    <row r="317" spans="2:39">
      <c r="B317" s="374"/>
      <c r="C317" s="374"/>
      <c r="D317" s="374"/>
      <c r="E317" s="374"/>
      <c r="F317" s="374"/>
      <c r="G317" s="374"/>
      <c r="H317" s="374"/>
      <c r="I317" s="374"/>
      <c r="J317" s="374"/>
      <c r="K317" s="374"/>
      <c r="L317" s="374"/>
      <c r="M317" s="374"/>
      <c r="N317" s="374"/>
      <c r="O317" s="374"/>
      <c r="P317" s="374"/>
      <c r="Q317" s="374"/>
      <c r="R317" s="374"/>
      <c r="S317" s="374"/>
      <c r="T317" s="374"/>
      <c r="U317" s="374"/>
      <c r="V317" s="374"/>
      <c r="W317" s="374"/>
      <c r="X317" s="374"/>
      <c r="Y317" s="374"/>
      <c r="Z317" s="374"/>
      <c r="AA317" s="374"/>
      <c r="AB317" s="374"/>
      <c r="AC317" s="374"/>
      <c r="AD317" s="374"/>
      <c r="AE317" s="374"/>
      <c r="AF317" s="374"/>
      <c r="AG317" s="374"/>
      <c r="AH317" s="374"/>
      <c r="AI317" s="374"/>
      <c r="AJ317" s="374"/>
      <c r="AK317" s="374"/>
      <c r="AL317" s="374"/>
      <c r="AM317" s="374"/>
    </row>
    <row r="318" spans="2:39">
      <c r="B318" s="374"/>
      <c r="C318" s="374"/>
      <c r="D318" s="374"/>
      <c r="E318" s="374"/>
      <c r="F318" s="374"/>
      <c r="G318" s="374"/>
      <c r="H318" s="374"/>
      <c r="I318" s="374"/>
      <c r="J318" s="374"/>
      <c r="K318" s="374"/>
      <c r="L318" s="374"/>
      <c r="M318" s="374"/>
      <c r="N318" s="374"/>
      <c r="O318" s="374"/>
      <c r="P318" s="374"/>
      <c r="Q318" s="374"/>
      <c r="R318" s="374"/>
      <c r="S318" s="374"/>
      <c r="T318" s="374"/>
      <c r="U318" s="374"/>
      <c r="V318" s="374"/>
      <c r="W318" s="374"/>
      <c r="X318" s="374"/>
      <c r="Y318" s="374"/>
      <c r="Z318" s="374"/>
      <c r="AA318" s="374"/>
      <c r="AB318" s="374"/>
      <c r="AC318" s="374"/>
      <c r="AD318" s="374"/>
      <c r="AE318" s="374"/>
      <c r="AF318" s="374"/>
      <c r="AG318" s="374"/>
      <c r="AH318" s="374"/>
      <c r="AI318" s="374"/>
      <c r="AJ318" s="374"/>
      <c r="AK318" s="374"/>
      <c r="AL318" s="374"/>
      <c r="AM318" s="374"/>
    </row>
    <row r="319" spans="2:39">
      <c r="B319" s="374"/>
      <c r="C319" s="374"/>
      <c r="D319" s="374"/>
      <c r="E319" s="374"/>
      <c r="F319" s="374"/>
      <c r="G319" s="374"/>
      <c r="H319" s="374"/>
      <c r="I319" s="374"/>
      <c r="J319" s="374"/>
      <c r="K319" s="374"/>
      <c r="L319" s="374"/>
      <c r="M319" s="374"/>
      <c r="N319" s="374"/>
      <c r="O319" s="374"/>
      <c r="P319" s="374"/>
      <c r="Q319" s="374"/>
      <c r="R319" s="374"/>
      <c r="S319" s="374"/>
      <c r="T319" s="374"/>
      <c r="U319" s="374"/>
      <c r="V319" s="374"/>
      <c r="W319" s="374"/>
      <c r="X319" s="374"/>
      <c r="Y319" s="374"/>
      <c r="Z319" s="374"/>
      <c r="AA319" s="374"/>
      <c r="AB319" s="374"/>
      <c r="AC319" s="374"/>
      <c r="AD319" s="374"/>
      <c r="AE319" s="374"/>
      <c r="AF319" s="374"/>
      <c r="AG319" s="374"/>
      <c r="AH319" s="374"/>
      <c r="AI319" s="374"/>
      <c r="AJ319" s="374"/>
      <c r="AK319" s="374"/>
      <c r="AL319" s="374"/>
      <c r="AM319" s="374"/>
    </row>
    <row r="320" spans="2:39">
      <c r="B320" s="374"/>
      <c r="C320" s="374"/>
      <c r="D320" s="374"/>
      <c r="E320" s="374"/>
      <c r="F320" s="374"/>
      <c r="G320" s="374"/>
      <c r="H320" s="374"/>
      <c r="I320" s="374"/>
      <c r="J320" s="374"/>
      <c r="K320" s="374"/>
      <c r="L320" s="374"/>
      <c r="M320" s="374"/>
      <c r="N320" s="374"/>
      <c r="O320" s="374"/>
      <c r="P320" s="374"/>
      <c r="Q320" s="374"/>
      <c r="R320" s="374"/>
      <c r="S320" s="374"/>
      <c r="T320" s="374"/>
      <c r="U320" s="374"/>
      <c r="V320" s="374"/>
      <c r="W320" s="374"/>
      <c r="X320" s="374"/>
      <c r="Y320" s="374"/>
      <c r="Z320" s="374"/>
      <c r="AA320" s="374"/>
      <c r="AB320" s="374"/>
      <c r="AC320" s="374"/>
      <c r="AD320" s="374"/>
      <c r="AE320" s="374"/>
      <c r="AF320" s="374"/>
      <c r="AG320" s="374"/>
      <c r="AH320" s="374"/>
      <c r="AI320" s="374"/>
      <c r="AJ320" s="374"/>
      <c r="AK320" s="374"/>
      <c r="AL320" s="374"/>
      <c r="AM320" s="374"/>
    </row>
    <row r="321" spans="2:39">
      <c r="B321" s="374"/>
      <c r="C321" s="374"/>
      <c r="D321" s="374"/>
      <c r="E321" s="374"/>
      <c r="F321" s="374"/>
      <c r="G321" s="374"/>
      <c r="H321" s="374"/>
      <c r="I321" s="374"/>
      <c r="J321" s="374"/>
      <c r="K321" s="374"/>
      <c r="L321" s="374"/>
      <c r="M321" s="374"/>
      <c r="N321" s="374"/>
      <c r="O321" s="374"/>
      <c r="P321" s="374"/>
      <c r="Q321" s="374"/>
      <c r="R321" s="374"/>
      <c r="S321" s="374"/>
      <c r="T321" s="374"/>
      <c r="U321" s="374"/>
      <c r="V321" s="374"/>
      <c r="W321" s="374"/>
      <c r="X321" s="374"/>
      <c r="Y321" s="374"/>
      <c r="Z321" s="374"/>
      <c r="AA321" s="374"/>
      <c r="AB321" s="374"/>
      <c r="AC321" s="374"/>
      <c r="AD321" s="374"/>
      <c r="AE321" s="374"/>
      <c r="AF321" s="374"/>
      <c r="AG321" s="374"/>
      <c r="AH321" s="374"/>
      <c r="AI321" s="374"/>
      <c r="AJ321" s="374"/>
      <c r="AK321" s="374"/>
      <c r="AL321" s="374"/>
      <c r="AM321" s="374"/>
    </row>
    <row r="322" spans="2:39">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c r="AA322" s="374"/>
      <c r="AB322" s="374"/>
      <c r="AC322" s="374"/>
      <c r="AD322" s="374"/>
      <c r="AE322" s="374"/>
      <c r="AF322" s="374"/>
      <c r="AG322" s="374"/>
      <c r="AH322" s="374"/>
      <c r="AI322" s="374"/>
      <c r="AJ322" s="374"/>
      <c r="AK322" s="374"/>
      <c r="AL322" s="374"/>
      <c r="AM322" s="374"/>
    </row>
    <row r="323" spans="2:39">
      <c r="B323" s="374"/>
      <c r="C323" s="374"/>
      <c r="D323" s="374"/>
      <c r="E323" s="374"/>
      <c r="F323" s="374"/>
      <c r="G323" s="374"/>
      <c r="H323" s="374"/>
      <c r="I323" s="374"/>
      <c r="J323" s="374"/>
      <c r="K323" s="374"/>
      <c r="L323" s="374"/>
      <c r="M323" s="374"/>
      <c r="N323" s="374"/>
      <c r="O323" s="374"/>
      <c r="P323" s="374"/>
      <c r="Q323" s="374"/>
      <c r="R323" s="374"/>
      <c r="S323" s="374"/>
      <c r="T323" s="374"/>
      <c r="U323" s="374"/>
      <c r="V323" s="374"/>
      <c r="W323" s="374"/>
      <c r="X323" s="374"/>
      <c r="Y323" s="374"/>
      <c r="Z323" s="374"/>
      <c r="AA323" s="374"/>
      <c r="AB323" s="374"/>
      <c r="AC323" s="374"/>
      <c r="AD323" s="374"/>
      <c r="AE323" s="374"/>
      <c r="AF323" s="374"/>
      <c r="AG323" s="374"/>
      <c r="AH323" s="374"/>
      <c r="AI323" s="374"/>
      <c r="AJ323" s="374"/>
      <c r="AK323" s="374"/>
      <c r="AL323" s="374"/>
      <c r="AM323" s="374"/>
    </row>
    <row r="324" spans="2:39">
      <c r="B324" s="374"/>
      <c r="C324" s="374"/>
      <c r="D324" s="374"/>
      <c r="E324" s="374"/>
      <c r="F324" s="374"/>
      <c r="G324" s="374"/>
      <c r="H324" s="374"/>
      <c r="I324" s="374"/>
      <c r="J324" s="374"/>
      <c r="K324" s="374"/>
      <c r="L324" s="374"/>
      <c r="M324" s="374"/>
      <c r="N324" s="374"/>
      <c r="O324" s="374"/>
      <c r="P324" s="374"/>
      <c r="Q324" s="374"/>
      <c r="R324" s="374"/>
      <c r="S324" s="374"/>
      <c r="T324" s="374"/>
      <c r="U324" s="374"/>
      <c r="V324" s="374"/>
      <c r="W324" s="374"/>
      <c r="X324" s="374"/>
      <c r="Y324" s="374"/>
      <c r="Z324" s="374"/>
      <c r="AA324" s="374"/>
      <c r="AB324" s="374"/>
      <c r="AC324" s="374"/>
      <c r="AD324" s="374"/>
      <c r="AE324" s="374"/>
      <c r="AF324" s="374"/>
      <c r="AG324" s="374"/>
      <c r="AH324" s="374"/>
      <c r="AI324" s="374"/>
      <c r="AJ324" s="374"/>
      <c r="AK324" s="374"/>
      <c r="AL324" s="374"/>
      <c r="AM324" s="374"/>
    </row>
    <row r="325" spans="2:39">
      <c r="B325" s="374"/>
      <c r="C325" s="374"/>
      <c r="D325" s="374"/>
      <c r="E325" s="374"/>
      <c r="F325" s="374"/>
      <c r="G325" s="374"/>
      <c r="H325" s="374"/>
      <c r="I325" s="374"/>
      <c r="J325" s="374"/>
      <c r="K325" s="374"/>
      <c r="L325" s="374"/>
      <c r="M325" s="374"/>
      <c r="N325" s="374"/>
      <c r="O325" s="374"/>
      <c r="P325" s="374"/>
      <c r="Q325" s="374"/>
      <c r="R325" s="374"/>
      <c r="S325" s="374"/>
      <c r="T325" s="374"/>
      <c r="U325" s="374"/>
      <c r="V325" s="374"/>
      <c r="W325" s="374"/>
      <c r="X325" s="374"/>
      <c r="Y325" s="374"/>
      <c r="Z325" s="374"/>
      <c r="AA325" s="374"/>
      <c r="AB325" s="374"/>
      <c r="AC325" s="374"/>
      <c r="AD325" s="374"/>
      <c r="AE325" s="374"/>
      <c r="AF325" s="374"/>
      <c r="AG325" s="374"/>
      <c r="AH325" s="374"/>
      <c r="AI325" s="374"/>
      <c r="AJ325" s="374"/>
      <c r="AK325" s="374"/>
      <c r="AL325" s="374"/>
      <c r="AM325" s="374"/>
    </row>
    <row r="326" spans="2:39">
      <c r="B326" s="374"/>
      <c r="C326" s="374"/>
      <c r="D326" s="374"/>
      <c r="E326" s="374"/>
      <c r="F326" s="374"/>
      <c r="G326" s="374"/>
      <c r="H326" s="374"/>
      <c r="I326" s="374"/>
      <c r="J326" s="374"/>
      <c r="K326" s="374"/>
      <c r="L326" s="374"/>
      <c r="M326" s="374"/>
      <c r="N326" s="374"/>
      <c r="O326" s="374"/>
      <c r="P326" s="374"/>
      <c r="Q326" s="374"/>
      <c r="R326" s="374"/>
      <c r="S326" s="374"/>
      <c r="T326" s="374"/>
      <c r="U326" s="374"/>
      <c r="V326" s="374"/>
      <c r="W326" s="374"/>
      <c r="X326" s="374"/>
      <c r="Y326" s="374"/>
      <c r="Z326" s="374"/>
      <c r="AA326" s="374"/>
      <c r="AB326" s="374"/>
      <c r="AC326" s="374"/>
      <c r="AD326" s="374"/>
      <c r="AE326" s="374"/>
      <c r="AF326" s="374"/>
      <c r="AG326" s="374"/>
      <c r="AH326" s="374"/>
      <c r="AI326" s="374"/>
      <c r="AJ326" s="374"/>
      <c r="AK326" s="374"/>
      <c r="AL326" s="374"/>
      <c r="AM326" s="374"/>
    </row>
    <row r="327" spans="2:39">
      <c r="B327" s="374"/>
      <c r="C327" s="374"/>
      <c r="D327" s="374"/>
      <c r="E327" s="374"/>
      <c r="F327" s="374"/>
      <c r="G327" s="374"/>
      <c r="H327" s="374"/>
      <c r="I327" s="374"/>
      <c r="J327" s="374"/>
      <c r="K327" s="374"/>
      <c r="L327" s="374"/>
      <c r="M327" s="374"/>
      <c r="N327" s="374"/>
      <c r="O327" s="374"/>
      <c r="P327" s="374"/>
      <c r="Q327" s="374"/>
      <c r="R327" s="374"/>
      <c r="S327" s="374"/>
      <c r="T327" s="374"/>
      <c r="U327" s="374"/>
      <c r="V327" s="374"/>
      <c r="W327" s="374"/>
      <c r="X327" s="374"/>
      <c r="Y327" s="374"/>
      <c r="Z327" s="374"/>
      <c r="AA327" s="374"/>
      <c r="AB327" s="374"/>
      <c r="AC327" s="374"/>
      <c r="AD327" s="374"/>
      <c r="AE327" s="374"/>
      <c r="AF327" s="374"/>
      <c r="AG327" s="374"/>
      <c r="AH327" s="374"/>
      <c r="AI327" s="374"/>
      <c r="AJ327" s="374"/>
      <c r="AK327" s="374"/>
      <c r="AL327" s="374"/>
      <c r="AM327" s="374"/>
    </row>
    <row r="328" spans="2:39">
      <c r="B328" s="374"/>
      <c r="C328" s="374"/>
      <c r="D328" s="374"/>
      <c r="E328" s="374"/>
      <c r="F328" s="374"/>
      <c r="G328" s="374"/>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374"/>
      <c r="AK328" s="374"/>
      <c r="AL328" s="374"/>
      <c r="AM328" s="374"/>
    </row>
    <row r="329" spans="2:39">
      <c r="B329" s="374"/>
      <c r="C329" s="374"/>
      <c r="D329" s="374"/>
      <c r="E329" s="374"/>
      <c r="F329" s="374"/>
      <c r="G329" s="374"/>
      <c r="H329" s="374"/>
      <c r="I329" s="374"/>
      <c r="J329" s="374"/>
      <c r="K329" s="374"/>
      <c r="L329" s="374"/>
      <c r="M329" s="374"/>
      <c r="N329" s="374"/>
      <c r="O329" s="374"/>
      <c r="P329" s="374"/>
      <c r="Q329" s="374"/>
      <c r="R329" s="374"/>
      <c r="S329" s="374"/>
      <c r="T329" s="374"/>
      <c r="U329" s="374"/>
      <c r="V329" s="374"/>
      <c r="W329" s="374"/>
      <c r="X329" s="374"/>
      <c r="Y329" s="374"/>
      <c r="Z329" s="374"/>
      <c r="AA329" s="374"/>
      <c r="AB329" s="374"/>
      <c r="AC329" s="374"/>
      <c r="AD329" s="374"/>
      <c r="AE329" s="374"/>
      <c r="AF329" s="374"/>
      <c r="AG329" s="374"/>
      <c r="AH329" s="374"/>
      <c r="AI329" s="374"/>
      <c r="AJ329" s="374"/>
      <c r="AK329" s="374"/>
      <c r="AL329" s="374"/>
      <c r="AM329" s="374"/>
    </row>
    <row r="330" spans="2:39">
      <c r="B330" s="374"/>
      <c r="C330" s="374"/>
      <c r="D330" s="374"/>
      <c r="E330" s="374"/>
      <c r="F330" s="374"/>
      <c r="G330" s="374"/>
      <c r="H330" s="374"/>
      <c r="I330" s="374"/>
      <c r="J330" s="374"/>
      <c r="K330" s="374"/>
      <c r="L330" s="374"/>
      <c r="M330" s="374"/>
      <c r="N330" s="374"/>
      <c r="O330" s="374"/>
      <c r="P330" s="374"/>
      <c r="Q330" s="374"/>
      <c r="R330" s="374"/>
      <c r="S330" s="374"/>
      <c r="T330" s="374"/>
      <c r="U330" s="374"/>
      <c r="V330" s="374"/>
      <c r="W330" s="374"/>
      <c r="X330" s="374"/>
      <c r="Y330" s="374"/>
      <c r="Z330" s="374"/>
      <c r="AA330" s="374"/>
      <c r="AB330" s="374"/>
      <c r="AC330" s="374"/>
      <c r="AD330" s="374"/>
      <c r="AE330" s="374"/>
      <c r="AF330" s="374"/>
      <c r="AG330" s="374"/>
      <c r="AH330" s="374"/>
      <c r="AI330" s="374"/>
      <c r="AJ330" s="374"/>
      <c r="AK330" s="374"/>
      <c r="AL330" s="374"/>
      <c r="AM330" s="374"/>
    </row>
    <row r="331" spans="2:39">
      <c r="B331" s="374"/>
      <c r="C331" s="374"/>
      <c r="D331" s="374"/>
      <c r="E331" s="374"/>
      <c r="F331" s="374"/>
      <c r="G331" s="374"/>
      <c r="H331" s="374"/>
      <c r="I331" s="374"/>
      <c r="J331" s="374"/>
      <c r="K331" s="374"/>
      <c r="L331" s="374"/>
      <c r="M331" s="374"/>
      <c r="N331" s="374"/>
      <c r="O331" s="374"/>
      <c r="P331" s="374"/>
      <c r="Q331" s="374"/>
      <c r="R331" s="374"/>
      <c r="S331" s="374"/>
      <c r="T331" s="374"/>
      <c r="U331" s="374"/>
      <c r="V331" s="374"/>
      <c r="W331" s="374"/>
      <c r="X331" s="374"/>
      <c r="Y331" s="374"/>
      <c r="Z331" s="374"/>
      <c r="AA331" s="374"/>
      <c r="AB331" s="374"/>
      <c r="AC331" s="374"/>
      <c r="AD331" s="374"/>
      <c r="AE331" s="374"/>
      <c r="AF331" s="374"/>
      <c r="AG331" s="374"/>
      <c r="AH331" s="374"/>
      <c r="AI331" s="374"/>
      <c r="AJ331" s="374"/>
      <c r="AK331" s="374"/>
      <c r="AL331" s="374"/>
      <c r="AM331" s="374"/>
    </row>
    <row r="332" spans="2:39">
      <c r="B332" s="374"/>
      <c r="C332" s="374"/>
      <c r="D332" s="374"/>
      <c r="E332" s="374"/>
      <c r="F332" s="374"/>
      <c r="G332" s="374"/>
      <c r="H332" s="374"/>
      <c r="I332" s="374"/>
      <c r="J332" s="374"/>
      <c r="K332" s="374"/>
      <c r="L332" s="374"/>
      <c r="M332" s="374"/>
      <c r="N332" s="374"/>
      <c r="O332" s="374"/>
      <c r="P332" s="374"/>
      <c r="Q332" s="374"/>
      <c r="R332" s="374"/>
      <c r="S332" s="374"/>
      <c r="T332" s="374"/>
      <c r="U332" s="374"/>
      <c r="V332" s="374"/>
      <c r="W332" s="374"/>
      <c r="X332" s="374"/>
      <c r="Y332" s="374"/>
      <c r="Z332" s="374"/>
      <c r="AA332" s="374"/>
      <c r="AB332" s="374"/>
      <c r="AC332" s="374"/>
      <c r="AD332" s="374"/>
      <c r="AE332" s="374"/>
      <c r="AF332" s="374"/>
      <c r="AG332" s="374"/>
      <c r="AH332" s="374"/>
      <c r="AI332" s="374"/>
      <c r="AJ332" s="374"/>
      <c r="AK332" s="374"/>
      <c r="AL332" s="374"/>
      <c r="AM332" s="374"/>
    </row>
    <row r="333" spans="2:39">
      <c r="B333" s="374"/>
      <c r="C333" s="374"/>
      <c r="D333" s="374"/>
      <c r="E333" s="374"/>
      <c r="F333" s="374"/>
      <c r="G333" s="374"/>
      <c r="H333" s="374"/>
      <c r="I333" s="374"/>
      <c r="J333" s="374"/>
      <c r="K333" s="374"/>
      <c r="L333" s="374"/>
      <c r="M333" s="374"/>
      <c r="N333" s="374"/>
      <c r="O333" s="374"/>
      <c r="P333" s="374"/>
      <c r="Q333" s="374"/>
      <c r="R333" s="374"/>
      <c r="S333" s="374"/>
      <c r="T333" s="374"/>
      <c r="U333" s="374"/>
      <c r="V333" s="374"/>
      <c r="W333" s="374"/>
      <c r="X333" s="374"/>
      <c r="Y333" s="374"/>
      <c r="Z333" s="374"/>
      <c r="AA333" s="374"/>
      <c r="AB333" s="374"/>
      <c r="AC333" s="374"/>
      <c r="AD333" s="374"/>
      <c r="AE333" s="374"/>
      <c r="AF333" s="374"/>
      <c r="AG333" s="374"/>
      <c r="AH333" s="374"/>
      <c r="AI333" s="374"/>
      <c r="AJ333" s="374"/>
      <c r="AK333" s="374"/>
      <c r="AL333" s="374"/>
      <c r="AM333" s="374"/>
    </row>
    <row r="334" spans="2:39">
      <c r="B334" s="374"/>
      <c r="C334" s="374"/>
      <c r="D334" s="374"/>
      <c r="E334" s="374"/>
      <c r="F334" s="374"/>
      <c r="G334" s="374"/>
      <c r="H334" s="374"/>
      <c r="I334" s="374"/>
      <c r="J334" s="374"/>
      <c r="K334" s="374"/>
      <c r="L334" s="374"/>
      <c r="M334" s="374"/>
      <c r="N334" s="374"/>
      <c r="O334" s="374"/>
      <c r="P334" s="374"/>
      <c r="Q334" s="374"/>
      <c r="R334" s="374"/>
      <c r="S334" s="374"/>
      <c r="T334" s="374"/>
      <c r="U334" s="374"/>
      <c r="V334" s="374"/>
      <c r="W334" s="374"/>
      <c r="X334" s="374"/>
      <c r="Y334" s="374"/>
      <c r="Z334" s="374"/>
      <c r="AA334" s="374"/>
      <c r="AB334" s="374"/>
      <c r="AC334" s="374"/>
      <c r="AD334" s="374"/>
      <c r="AE334" s="374"/>
      <c r="AF334" s="374"/>
      <c r="AG334" s="374"/>
      <c r="AH334" s="374"/>
      <c r="AI334" s="374"/>
      <c r="AJ334" s="374"/>
      <c r="AK334" s="374"/>
      <c r="AL334" s="374"/>
      <c r="AM334" s="374"/>
    </row>
    <row r="335" spans="2:39">
      <c r="B335" s="374"/>
      <c r="C335" s="374"/>
      <c r="D335" s="374"/>
      <c r="E335" s="374"/>
      <c r="F335" s="374"/>
      <c r="G335" s="374"/>
      <c r="H335" s="374"/>
      <c r="I335" s="374"/>
      <c r="J335" s="374"/>
      <c r="K335" s="374"/>
      <c r="L335" s="374"/>
      <c r="M335" s="374"/>
      <c r="N335" s="374"/>
      <c r="O335" s="374"/>
      <c r="P335" s="374"/>
      <c r="Q335" s="374"/>
      <c r="R335" s="374"/>
      <c r="S335" s="374"/>
      <c r="T335" s="374"/>
      <c r="U335" s="374"/>
      <c r="V335" s="374"/>
      <c r="W335" s="374"/>
      <c r="X335" s="374"/>
      <c r="Y335" s="374"/>
      <c r="Z335" s="374"/>
      <c r="AA335" s="374"/>
      <c r="AB335" s="374"/>
      <c r="AC335" s="374"/>
      <c r="AD335" s="374"/>
      <c r="AE335" s="374"/>
      <c r="AF335" s="374"/>
      <c r="AG335" s="374"/>
      <c r="AH335" s="374"/>
      <c r="AI335" s="374"/>
      <c r="AJ335" s="374"/>
      <c r="AK335" s="374"/>
      <c r="AL335" s="374"/>
      <c r="AM335" s="374"/>
    </row>
    <row r="336" spans="2:39">
      <c r="B336" s="374"/>
      <c r="C336" s="374"/>
      <c r="D336" s="374"/>
      <c r="E336" s="374"/>
      <c r="F336" s="374"/>
      <c r="G336" s="374"/>
      <c r="H336" s="374"/>
      <c r="I336" s="374"/>
      <c r="J336" s="374"/>
      <c r="K336" s="374"/>
      <c r="L336" s="374"/>
      <c r="M336" s="374"/>
      <c r="N336" s="374"/>
      <c r="O336" s="374"/>
      <c r="P336" s="374"/>
      <c r="Q336" s="374"/>
      <c r="R336" s="374"/>
      <c r="S336" s="374"/>
      <c r="T336" s="374"/>
      <c r="U336" s="374"/>
      <c r="V336" s="374"/>
      <c r="W336" s="374"/>
      <c r="X336" s="374"/>
      <c r="Y336" s="374"/>
      <c r="Z336" s="374"/>
      <c r="AA336" s="374"/>
      <c r="AB336" s="374"/>
      <c r="AC336" s="374"/>
      <c r="AD336" s="374"/>
      <c r="AE336" s="374"/>
      <c r="AF336" s="374"/>
      <c r="AG336" s="374"/>
      <c r="AH336" s="374"/>
      <c r="AI336" s="374"/>
      <c r="AJ336" s="374"/>
      <c r="AK336" s="374"/>
      <c r="AL336" s="374"/>
      <c r="AM336" s="374"/>
    </row>
    <row r="337" spans="2:39">
      <c r="B337" s="374"/>
      <c r="C337" s="374"/>
      <c r="D337" s="374"/>
      <c r="E337" s="374"/>
      <c r="F337" s="374"/>
      <c r="G337" s="374"/>
      <c r="H337" s="374"/>
      <c r="I337" s="374"/>
      <c r="J337" s="374"/>
      <c r="K337" s="374"/>
      <c r="L337" s="374"/>
      <c r="M337" s="374"/>
      <c r="N337" s="374"/>
      <c r="O337" s="374"/>
      <c r="P337" s="374"/>
      <c r="Q337" s="374"/>
      <c r="R337" s="374"/>
      <c r="S337" s="374"/>
      <c r="T337" s="374"/>
      <c r="U337" s="374"/>
      <c r="V337" s="374"/>
      <c r="W337" s="374"/>
      <c r="X337" s="374"/>
      <c r="Y337" s="374"/>
      <c r="Z337" s="374"/>
      <c r="AA337" s="374"/>
      <c r="AB337" s="374"/>
      <c r="AC337" s="374"/>
      <c r="AD337" s="374"/>
      <c r="AE337" s="374"/>
      <c r="AF337" s="374"/>
      <c r="AG337" s="374"/>
      <c r="AH337" s="374"/>
      <c r="AI337" s="374"/>
      <c r="AJ337" s="374"/>
      <c r="AK337" s="374"/>
      <c r="AL337" s="374"/>
      <c r="AM337" s="374"/>
    </row>
    <row r="338" spans="2:39">
      <c r="B338" s="374"/>
      <c r="C338" s="374"/>
      <c r="D338" s="374"/>
      <c r="E338" s="374"/>
      <c r="F338" s="374"/>
      <c r="G338" s="374"/>
      <c r="H338" s="374"/>
      <c r="I338" s="374"/>
      <c r="J338" s="374"/>
      <c r="K338" s="374"/>
      <c r="L338" s="374"/>
      <c r="M338" s="374"/>
      <c r="N338" s="374"/>
      <c r="O338" s="374"/>
      <c r="P338" s="374"/>
      <c r="Q338" s="374"/>
      <c r="R338" s="374"/>
      <c r="S338" s="374"/>
      <c r="T338" s="374"/>
      <c r="U338" s="374"/>
      <c r="V338" s="374"/>
      <c r="W338" s="374"/>
      <c r="X338" s="374"/>
      <c r="Y338" s="374"/>
      <c r="Z338" s="374"/>
      <c r="AA338" s="374"/>
      <c r="AB338" s="374"/>
      <c r="AC338" s="374"/>
      <c r="AD338" s="374"/>
      <c r="AE338" s="374"/>
      <c r="AF338" s="374"/>
      <c r="AG338" s="374"/>
      <c r="AH338" s="374"/>
      <c r="AI338" s="374"/>
      <c r="AJ338" s="374"/>
      <c r="AK338" s="374"/>
      <c r="AL338" s="374"/>
      <c r="AM338" s="374"/>
    </row>
    <row r="339" spans="2:39">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F339" s="374"/>
      <c r="AG339" s="374"/>
      <c r="AH339" s="374"/>
      <c r="AI339" s="374"/>
      <c r="AJ339" s="374"/>
      <c r="AK339" s="374"/>
      <c r="AL339" s="374"/>
      <c r="AM339" s="374"/>
    </row>
    <row r="340" spans="2:39">
      <c r="B340" s="374"/>
      <c r="C340" s="374"/>
      <c r="D340" s="374"/>
      <c r="E340" s="374"/>
      <c r="F340" s="374"/>
      <c r="G340" s="374"/>
      <c r="H340" s="374"/>
      <c r="I340" s="374"/>
      <c r="J340" s="374"/>
      <c r="K340" s="374"/>
      <c r="L340" s="374"/>
      <c r="M340" s="374"/>
      <c r="N340" s="374"/>
      <c r="O340" s="374"/>
      <c r="P340" s="374"/>
      <c r="Q340" s="374"/>
      <c r="R340" s="374"/>
      <c r="S340" s="374"/>
      <c r="T340" s="374"/>
      <c r="U340" s="374"/>
      <c r="V340" s="374"/>
      <c r="W340" s="374"/>
      <c r="X340" s="374"/>
      <c r="Y340" s="374"/>
      <c r="Z340" s="374"/>
      <c r="AA340" s="374"/>
      <c r="AB340" s="374"/>
      <c r="AC340" s="374"/>
      <c r="AD340" s="374"/>
      <c r="AE340" s="374"/>
      <c r="AF340" s="374"/>
      <c r="AG340" s="374"/>
      <c r="AH340" s="374"/>
      <c r="AI340" s="374"/>
      <c r="AJ340" s="374"/>
      <c r="AK340" s="374"/>
      <c r="AL340" s="374"/>
      <c r="AM340" s="374"/>
    </row>
    <row r="341" spans="2:39">
      <c r="B341" s="374"/>
      <c r="C341" s="374"/>
      <c r="D341" s="374"/>
      <c r="E341" s="374"/>
      <c r="F341" s="374"/>
      <c r="G341" s="374"/>
      <c r="H341" s="374"/>
      <c r="I341" s="374"/>
      <c r="J341" s="374"/>
      <c r="K341" s="374"/>
      <c r="L341" s="374"/>
      <c r="M341" s="374"/>
      <c r="N341" s="374"/>
      <c r="O341" s="374"/>
      <c r="P341" s="374"/>
      <c r="Q341" s="374"/>
      <c r="R341" s="374"/>
      <c r="S341" s="374"/>
      <c r="T341" s="374"/>
      <c r="U341" s="374"/>
      <c r="V341" s="374"/>
      <c r="W341" s="374"/>
      <c r="X341" s="374"/>
      <c r="Y341" s="374"/>
      <c r="Z341" s="374"/>
      <c r="AA341" s="374"/>
      <c r="AB341" s="374"/>
      <c r="AC341" s="374"/>
      <c r="AD341" s="374"/>
      <c r="AE341" s="374"/>
      <c r="AF341" s="374"/>
      <c r="AG341" s="374"/>
      <c r="AH341" s="374"/>
      <c r="AI341" s="374"/>
      <c r="AJ341" s="374"/>
      <c r="AK341" s="374"/>
      <c r="AL341" s="374"/>
      <c r="AM341" s="374"/>
    </row>
    <row r="342" spans="2:39">
      <c r="B342" s="374"/>
      <c r="C342" s="374"/>
      <c r="D342" s="374"/>
      <c r="E342" s="374"/>
      <c r="F342" s="374"/>
      <c r="G342" s="374"/>
      <c r="H342" s="374"/>
      <c r="I342" s="374"/>
      <c r="J342" s="374"/>
      <c r="K342" s="374"/>
      <c r="L342" s="374"/>
      <c r="M342" s="374"/>
      <c r="N342" s="374"/>
      <c r="O342" s="374"/>
      <c r="P342" s="374"/>
      <c r="Q342" s="374"/>
      <c r="R342" s="374"/>
      <c r="S342" s="374"/>
      <c r="T342" s="374"/>
      <c r="U342" s="374"/>
      <c r="V342" s="374"/>
      <c r="W342" s="374"/>
      <c r="X342" s="374"/>
      <c r="Y342" s="374"/>
      <c r="Z342" s="374"/>
      <c r="AA342" s="374"/>
      <c r="AB342" s="374"/>
      <c r="AC342" s="374"/>
      <c r="AD342" s="374"/>
      <c r="AE342" s="374"/>
      <c r="AF342" s="374"/>
      <c r="AG342" s="374"/>
      <c r="AH342" s="374"/>
      <c r="AI342" s="374"/>
      <c r="AJ342" s="374"/>
      <c r="AK342" s="374"/>
      <c r="AL342" s="374"/>
      <c r="AM342" s="374"/>
    </row>
    <row r="343" spans="2:39">
      <c r="B343" s="374"/>
      <c r="C343" s="374"/>
      <c r="D343" s="374"/>
      <c r="E343" s="374"/>
      <c r="F343" s="374"/>
      <c r="G343" s="374"/>
      <c r="H343" s="374"/>
      <c r="I343" s="374"/>
      <c r="J343" s="374"/>
      <c r="K343" s="374"/>
      <c r="L343" s="374"/>
      <c r="M343" s="374"/>
      <c r="N343" s="374"/>
      <c r="O343" s="374"/>
      <c r="P343" s="374"/>
      <c r="Q343" s="374"/>
      <c r="R343" s="374"/>
      <c r="S343" s="374"/>
      <c r="T343" s="374"/>
      <c r="U343" s="374"/>
      <c r="V343" s="374"/>
      <c r="W343" s="374"/>
      <c r="X343" s="374"/>
      <c r="Y343" s="374"/>
      <c r="Z343" s="374"/>
      <c r="AA343" s="374"/>
      <c r="AB343" s="374"/>
      <c r="AC343" s="374"/>
      <c r="AD343" s="374"/>
      <c r="AE343" s="374"/>
      <c r="AF343" s="374"/>
      <c r="AG343" s="374"/>
      <c r="AH343" s="374"/>
      <c r="AI343" s="374"/>
      <c r="AJ343" s="374"/>
      <c r="AK343" s="374"/>
      <c r="AL343" s="374"/>
      <c r="AM343" s="374"/>
    </row>
    <row r="344" spans="2:39">
      <c r="B344" s="374"/>
      <c r="C344" s="374"/>
      <c r="D344" s="374"/>
      <c r="E344" s="374"/>
      <c r="F344" s="374"/>
      <c r="G344" s="374"/>
      <c r="H344" s="374"/>
      <c r="I344" s="374"/>
      <c r="J344" s="374"/>
      <c r="K344" s="374"/>
      <c r="L344" s="374"/>
      <c r="M344" s="374"/>
      <c r="N344" s="374"/>
      <c r="O344" s="374"/>
      <c r="P344" s="374"/>
      <c r="Q344" s="374"/>
      <c r="R344" s="374"/>
      <c r="S344" s="374"/>
      <c r="T344" s="374"/>
      <c r="U344" s="374"/>
      <c r="V344" s="374"/>
      <c r="W344" s="374"/>
      <c r="X344" s="374"/>
      <c r="Y344" s="374"/>
      <c r="Z344" s="374"/>
      <c r="AA344" s="374"/>
      <c r="AB344" s="374"/>
      <c r="AC344" s="374"/>
      <c r="AD344" s="374"/>
      <c r="AE344" s="374"/>
      <c r="AF344" s="374"/>
      <c r="AG344" s="374"/>
      <c r="AH344" s="374"/>
      <c r="AI344" s="374"/>
      <c r="AJ344" s="374"/>
      <c r="AK344" s="374"/>
      <c r="AL344" s="374"/>
      <c r="AM344" s="374"/>
    </row>
    <row r="345" spans="2:39">
      <c r="B345" s="374"/>
      <c r="C345" s="374"/>
      <c r="D345" s="374"/>
      <c r="E345" s="374"/>
      <c r="F345" s="374"/>
      <c r="G345" s="374"/>
      <c r="H345" s="374"/>
      <c r="I345" s="374"/>
      <c r="J345" s="374"/>
      <c r="K345" s="374"/>
      <c r="L345" s="374"/>
      <c r="M345" s="374"/>
      <c r="N345" s="374"/>
      <c r="O345" s="374"/>
      <c r="P345" s="374"/>
      <c r="Q345" s="374"/>
      <c r="R345" s="374"/>
      <c r="S345" s="374"/>
      <c r="T345" s="374"/>
      <c r="U345" s="374"/>
      <c r="V345" s="374"/>
      <c r="W345" s="374"/>
      <c r="X345" s="374"/>
      <c r="Y345" s="374"/>
      <c r="Z345" s="374"/>
      <c r="AA345" s="374"/>
      <c r="AB345" s="374"/>
      <c r="AC345" s="374"/>
      <c r="AD345" s="374"/>
      <c r="AE345" s="374"/>
      <c r="AF345" s="374"/>
      <c r="AG345" s="374"/>
      <c r="AH345" s="374"/>
      <c r="AI345" s="374"/>
      <c r="AJ345" s="374"/>
      <c r="AK345" s="374"/>
      <c r="AL345" s="374"/>
      <c r="AM345" s="374"/>
    </row>
    <row r="346" spans="2:39">
      <c r="B346" s="374"/>
      <c r="C346" s="374"/>
      <c r="D346" s="374"/>
      <c r="E346" s="374"/>
      <c r="F346" s="374"/>
      <c r="G346" s="374"/>
      <c r="H346" s="374"/>
      <c r="I346" s="374"/>
      <c r="J346" s="374"/>
      <c r="K346" s="374"/>
      <c r="L346" s="374"/>
      <c r="M346" s="374"/>
      <c r="N346" s="374"/>
      <c r="O346" s="374"/>
      <c r="P346" s="374"/>
      <c r="Q346" s="374"/>
      <c r="R346" s="374"/>
      <c r="S346" s="374"/>
      <c r="T346" s="374"/>
      <c r="U346" s="374"/>
      <c r="V346" s="374"/>
      <c r="W346" s="374"/>
      <c r="X346" s="374"/>
      <c r="Y346" s="374"/>
      <c r="Z346" s="374"/>
      <c r="AA346" s="374"/>
      <c r="AB346" s="374"/>
      <c r="AC346" s="374"/>
      <c r="AD346" s="374"/>
      <c r="AE346" s="374"/>
      <c r="AF346" s="374"/>
      <c r="AG346" s="374"/>
      <c r="AH346" s="374"/>
      <c r="AI346" s="374"/>
      <c r="AJ346" s="374"/>
      <c r="AK346" s="374"/>
      <c r="AL346" s="374"/>
      <c r="AM346" s="374"/>
    </row>
    <row r="347" spans="2:39">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F347" s="374"/>
      <c r="AG347" s="374"/>
      <c r="AH347" s="374"/>
      <c r="AI347" s="374"/>
      <c r="AJ347" s="374"/>
      <c r="AK347" s="374"/>
      <c r="AL347" s="374"/>
      <c r="AM347" s="374"/>
    </row>
    <row r="348" spans="2:39">
      <c r="B348" s="374"/>
      <c r="C348" s="374"/>
      <c r="D348" s="374"/>
      <c r="E348" s="374"/>
      <c r="F348" s="374"/>
      <c r="G348" s="374"/>
      <c r="H348" s="374"/>
      <c r="I348" s="374"/>
      <c r="J348" s="374"/>
      <c r="K348" s="374"/>
      <c r="L348" s="374"/>
      <c r="M348" s="374"/>
      <c r="N348" s="374"/>
      <c r="O348" s="374"/>
      <c r="P348" s="374"/>
      <c r="Q348" s="374"/>
      <c r="R348" s="374"/>
      <c r="S348" s="374"/>
      <c r="T348" s="374"/>
      <c r="U348" s="374"/>
      <c r="V348" s="374"/>
      <c r="W348" s="374"/>
      <c r="X348" s="374"/>
      <c r="Y348" s="374"/>
      <c r="Z348" s="374"/>
      <c r="AA348" s="374"/>
      <c r="AB348" s="374"/>
      <c r="AC348" s="374"/>
      <c r="AD348" s="374"/>
      <c r="AE348" s="374"/>
      <c r="AF348" s="374"/>
      <c r="AG348" s="374"/>
      <c r="AH348" s="374"/>
      <c r="AI348" s="374"/>
      <c r="AJ348" s="374"/>
      <c r="AK348" s="374"/>
      <c r="AL348" s="374"/>
      <c r="AM348" s="374"/>
    </row>
    <row r="349" spans="2:39">
      <c r="B349" s="374"/>
      <c r="C349" s="374"/>
      <c r="D349" s="374"/>
      <c r="E349" s="374"/>
      <c r="F349" s="374"/>
      <c r="G349" s="374"/>
      <c r="H349" s="374"/>
      <c r="I349" s="374"/>
      <c r="J349" s="374"/>
      <c r="K349" s="374"/>
      <c r="L349" s="374"/>
      <c r="M349" s="374"/>
      <c r="N349" s="374"/>
      <c r="O349" s="374"/>
      <c r="P349" s="374"/>
      <c r="Q349" s="374"/>
      <c r="R349" s="374"/>
      <c r="S349" s="374"/>
      <c r="T349" s="374"/>
      <c r="U349" s="374"/>
      <c r="V349" s="374"/>
      <c r="W349" s="374"/>
      <c r="X349" s="374"/>
      <c r="Y349" s="374"/>
      <c r="Z349" s="374"/>
      <c r="AA349" s="374"/>
      <c r="AB349" s="374"/>
      <c r="AC349" s="374"/>
      <c r="AD349" s="374"/>
      <c r="AE349" s="374"/>
      <c r="AF349" s="374"/>
      <c r="AG349" s="374"/>
      <c r="AH349" s="374"/>
      <c r="AI349" s="374"/>
      <c r="AJ349" s="374"/>
      <c r="AK349" s="374"/>
      <c r="AL349" s="374"/>
      <c r="AM349" s="374"/>
    </row>
    <row r="350" spans="2:39">
      <c r="B350" s="374"/>
      <c r="C350" s="374"/>
      <c r="D350" s="374"/>
      <c r="E350" s="374"/>
      <c r="F350" s="374"/>
      <c r="G350" s="374"/>
      <c r="H350" s="374"/>
      <c r="I350" s="374"/>
      <c r="J350" s="374"/>
      <c r="K350" s="374"/>
      <c r="L350" s="374"/>
      <c r="M350" s="374"/>
      <c r="N350" s="374"/>
      <c r="O350" s="374"/>
      <c r="P350" s="374"/>
      <c r="Q350" s="374"/>
      <c r="R350" s="374"/>
      <c r="S350" s="374"/>
      <c r="T350" s="374"/>
      <c r="U350" s="374"/>
      <c r="V350" s="374"/>
      <c r="W350" s="374"/>
      <c r="X350" s="374"/>
      <c r="Y350" s="374"/>
      <c r="Z350" s="374"/>
      <c r="AA350" s="374"/>
      <c r="AB350" s="374"/>
      <c r="AC350" s="374"/>
      <c r="AD350" s="374"/>
      <c r="AE350" s="374"/>
      <c r="AF350" s="374"/>
      <c r="AG350" s="374"/>
      <c r="AH350" s="374"/>
      <c r="AI350" s="374"/>
      <c r="AJ350" s="374"/>
      <c r="AK350" s="374"/>
      <c r="AL350" s="374"/>
      <c r="AM350" s="374"/>
    </row>
    <row r="351" spans="2:39">
      <c r="B351" s="374"/>
      <c r="C351" s="374"/>
      <c r="D351" s="374"/>
      <c r="E351" s="374"/>
      <c r="F351" s="374"/>
      <c r="G351" s="374"/>
      <c r="H351" s="374"/>
      <c r="I351" s="374"/>
      <c r="J351" s="374"/>
      <c r="K351" s="374"/>
      <c r="L351" s="374"/>
      <c r="M351" s="374"/>
      <c r="N351" s="374"/>
      <c r="O351" s="374"/>
      <c r="P351" s="374"/>
      <c r="Q351" s="374"/>
      <c r="R351" s="374"/>
      <c r="S351" s="374"/>
      <c r="T351" s="374"/>
      <c r="U351" s="374"/>
      <c r="V351" s="374"/>
      <c r="W351" s="374"/>
      <c r="X351" s="374"/>
      <c r="Y351" s="374"/>
      <c r="Z351" s="374"/>
      <c r="AA351" s="374"/>
      <c r="AB351" s="374"/>
      <c r="AC351" s="374"/>
      <c r="AD351" s="374"/>
      <c r="AE351" s="374"/>
      <c r="AF351" s="374"/>
      <c r="AG351" s="374"/>
      <c r="AH351" s="374"/>
      <c r="AI351" s="374"/>
      <c r="AJ351" s="374"/>
      <c r="AK351" s="374"/>
      <c r="AL351" s="374"/>
      <c r="AM351" s="374"/>
    </row>
    <row r="352" spans="2:39">
      <c r="B352" s="374"/>
      <c r="C352" s="374"/>
      <c r="D352" s="374"/>
      <c r="E352" s="374"/>
      <c r="F352" s="374"/>
      <c r="G352" s="374"/>
      <c r="H352" s="374"/>
      <c r="I352" s="374"/>
      <c r="J352" s="374"/>
      <c r="K352" s="374"/>
      <c r="L352" s="374"/>
      <c r="M352" s="374"/>
      <c r="N352" s="374"/>
      <c r="O352" s="374"/>
      <c r="P352" s="374"/>
      <c r="Q352" s="374"/>
      <c r="R352" s="374"/>
      <c r="S352" s="374"/>
      <c r="T352" s="374"/>
      <c r="U352" s="374"/>
      <c r="V352" s="374"/>
      <c r="W352" s="374"/>
      <c r="X352" s="374"/>
      <c r="Y352" s="374"/>
      <c r="Z352" s="374"/>
      <c r="AA352" s="374"/>
      <c r="AB352" s="374"/>
      <c r="AC352" s="374"/>
      <c r="AD352" s="374"/>
      <c r="AE352" s="374"/>
      <c r="AF352" s="374"/>
      <c r="AG352" s="374"/>
      <c r="AH352" s="374"/>
      <c r="AI352" s="374"/>
      <c r="AJ352" s="374"/>
      <c r="AK352" s="374"/>
      <c r="AL352" s="374"/>
      <c r="AM352" s="374"/>
    </row>
    <row r="353" spans="2:39">
      <c r="B353" s="374"/>
      <c r="C353" s="374"/>
      <c r="D353" s="374"/>
      <c r="E353" s="374"/>
      <c r="F353" s="374"/>
      <c r="G353" s="374"/>
      <c r="H353" s="374"/>
      <c r="I353" s="374"/>
      <c r="J353" s="374"/>
      <c r="K353" s="374"/>
      <c r="L353" s="374"/>
      <c r="M353" s="374"/>
      <c r="N353" s="374"/>
      <c r="O353" s="374"/>
      <c r="P353" s="374"/>
      <c r="Q353" s="374"/>
      <c r="R353" s="374"/>
      <c r="S353" s="374"/>
      <c r="T353" s="374"/>
      <c r="U353" s="374"/>
      <c r="V353" s="374"/>
      <c r="W353" s="374"/>
      <c r="X353" s="374"/>
      <c r="Y353" s="374"/>
      <c r="Z353" s="374"/>
      <c r="AA353" s="374"/>
      <c r="AB353" s="374"/>
      <c r="AC353" s="374"/>
      <c r="AD353" s="374"/>
      <c r="AE353" s="374"/>
      <c r="AF353" s="374"/>
      <c r="AG353" s="374"/>
      <c r="AH353" s="374"/>
      <c r="AI353" s="374"/>
      <c r="AJ353" s="374"/>
      <c r="AK353" s="374"/>
      <c r="AL353" s="374"/>
      <c r="AM353" s="374"/>
    </row>
    <row r="354" spans="2:39">
      <c r="B354" s="374"/>
      <c r="C354" s="374"/>
      <c r="D354" s="374"/>
      <c r="E354" s="374"/>
      <c r="F354" s="374"/>
      <c r="G354" s="374"/>
      <c r="H354" s="374"/>
      <c r="I354" s="374"/>
      <c r="J354" s="374"/>
      <c r="K354" s="374"/>
      <c r="L354" s="374"/>
      <c r="M354" s="374"/>
      <c r="N354" s="374"/>
      <c r="O354" s="374"/>
      <c r="P354" s="374"/>
      <c r="Q354" s="374"/>
      <c r="R354" s="374"/>
      <c r="S354" s="374"/>
      <c r="T354" s="374"/>
      <c r="U354" s="374"/>
      <c r="V354" s="374"/>
      <c r="W354" s="374"/>
      <c r="X354" s="374"/>
      <c r="Y354" s="374"/>
      <c r="Z354" s="374"/>
      <c r="AA354" s="374"/>
      <c r="AB354" s="374"/>
      <c r="AC354" s="374"/>
      <c r="AD354" s="374"/>
      <c r="AE354" s="374"/>
      <c r="AF354" s="374"/>
      <c r="AG354" s="374"/>
      <c r="AH354" s="374"/>
      <c r="AI354" s="374"/>
      <c r="AJ354" s="374"/>
      <c r="AK354" s="374"/>
      <c r="AL354" s="374"/>
      <c r="AM354" s="374"/>
    </row>
    <row r="355" spans="2:39">
      <c r="B355" s="374"/>
      <c r="C355" s="374"/>
      <c r="D355" s="374"/>
      <c r="E355" s="374"/>
      <c r="F355" s="374"/>
      <c r="G355" s="374"/>
      <c r="H355" s="374"/>
      <c r="I355" s="374"/>
      <c r="J355" s="374"/>
      <c r="K355" s="374"/>
      <c r="L355" s="374"/>
      <c r="M355" s="374"/>
      <c r="N355" s="374"/>
      <c r="O355" s="374"/>
      <c r="P355" s="374"/>
      <c r="Q355" s="374"/>
      <c r="R355" s="374"/>
      <c r="S355" s="374"/>
      <c r="T355" s="374"/>
      <c r="U355" s="374"/>
      <c r="V355" s="374"/>
      <c r="W355" s="374"/>
      <c r="X355" s="374"/>
      <c r="Y355" s="374"/>
      <c r="Z355" s="374"/>
      <c r="AA355" s="374"/>
      <c r="AB355" s="374"/>
      <c r="AC355" s="374"/>
      <c r="AD355" s="374"/>
      <c r="AE355" s="374"/>
      <c r="AF355" s="374"/>
      <c r="AG355" s="374"/>
      <c r="AH355" s="374"/>
      <c r="AI355" s="374"/>
      <c r="AJ355" s="374"/>
      <c r="AK355" s="374"/>
      <c r="AL355" s="374"/>
      <c r="AM355" s="374"/>
    </row>
    <row r="356" spans="2:39">
      <c r="B356" s="374"/>
      <c r="C356" s="374"/>
      <c r="D356" s="374"/>
      <c r="E356" s="374"/>
      <c r="F356" s="374"/>
      <c r="G356" s="374"/>
      <c r="H356" s="374"/>
      <c r="I356" s="374"/>
      <c r="J356" s="374"/>
      <c r="K356" s="374"/>
      <c r="L356" s="374"/>
      <c r="M356" s="374"/>
      <c r="N356" s="374"/>
      <c r="O356" s="374"/>
      <c r="P356" s="374"/>
      <c r="Q356" s="374"/>
      <c r="R356" s="374"/>
      <c r="S356" s="374"/>
      <c r="T356" s="374"/>
      <c r="U356" s="374"/>
      <c r="V356" s="374"/>
      <c r="W356" s="374"/>
      <c r="X356" s="374"/>
      <c r="Y356" s="374"/>
      <c r="Z356" s="374"/>
      <c r="AA356" s="374"/>
      <c r="AB356" s="374"/>
      <c r="AC356" s="374"/>
      <c r="AD356" s="374"/>
      <c r="AE356" s="374"/>
      <c r="AF356" s="374"/>
      <c r="AG356" s="374"/>
      <c r="AH356" s="374"/>
      <c r="AI356" s="374"/>
      <c r="AJ356" s="374"/>
      <c r="AK356" s="374"/>
      <c r="AL356" s="374"/>
      <c r="AM356" s="374"/>
    </row>
    <row r="357" spans="2:39">
      <c r="B357" s="374"/>
      <c r="C357" s="374"/>
      <c r="D357" s="374"/>
      <c r="E357" s="374"/>
      <c r="F357" s="374"/>
      <c r="G357" s="374"/>
      <c r="H357" s="374"/>
      <c r="I357" s="374"/>
      <c r="J357" s="374"/>
      <c r="K357" s="374"/>
      <c r="L357" s="374"/>
      <c r="M357" s="374"/>
      <c r="N357" s="374"/>
      <c r="O357" s="374"/>
      <c r="P357" s="374"/>
      <c r="Q357" s="374"/>
      <c r="R357" s="374"/>
      <c r="S357" s="374"/>
      <c r="T357" s="374"/>
      <c r="U357" s="374"/>
      <c r="V357" s="374"/>
      <c r="W357" s="374"/>
      <c r="X357" s="374"/>
      <c r="Y357" s="374"/>
      <c r="Z357" s="374"/>
      <c r="AA357" s="374"/>
      <c r="AB357" s="374"/>
      <c r="AC357" s="374"/>
      <c r="AD357" s="374"/>
      <c r="AE357" s="374"/>
      <c r="AF357" s="374"/>
      <c r="AG357" s="374"/>
      <c r="AH357" s="374"/>
      <c r="AI357" s="374"/>
      <c r="AJ357" s="374"/>
      <c r="AK357" s="374"/>
      <c r="AL357" s="374"/>
      <c r="AM357" s="374"/>
    </row>
    <row r="358" spans="2:39">
      <c r="B358" s="374"/>
      <c r="C358" s="374"/>
      <c r="D358" s="374"/>
      <c r="E358" s="374"/>
      <c r="F358" s="374"/>
      <c r="G358" s="374"/>
      <c r="H358" s="374"/>
      <c r="I358" s="374"/>
      <c r="J358" s="374"/>
      <c r="K358" s="374"/>
      <c r="L358" s="374"/>
      <c r="M358" s="374"/>
      <c r="N358" s="374"/>
      <c r="O358" s="374"/>
      <c r="P358" s="374"/>
      <c r="Q358" s="374"/>
      <c r="R358" s="374"/>
      <c r="S358" s="374"/>
      <c r="T358" s="374"/>
      <c r="U358" s="374"/>
      <c r="V358" s="374"/>
      <c r="W358" s="374"/>
      <c r="X358" s="374"/>
      <c r="Y358" s="374"/>
      <c r="Z358" s="374"/>
      <c r="AA358" s="374"/>
      <c r="AB358" s="374"/>
      <c r="AC358" s="374"/>
      <c r="AD358" s="374"/>
      <c r="AE358" s="374"/>
      <c r="AF358" s="374"/>
      <c r="AG358" s="374"/>
      <c r="AH358" s="374"/>
      <c r="AI358" s="374"/>
      <c r="AJ358" s="374"/>
      <c r="AK358" s="374"/>
      <c r="AL358" s="374"/>
      <c r="AM358" s="374"/>
    </row>
    <row r="359" spans="2:39">
      <c r="B359" s="374"/>
      <c r="C359" s="374"/>
      <c r="D359" s="374"/>
      <c r="E359" s="374"/>
      <c r="F359" s="374"/>
      <c r="G359" s="374"/>
      <c r="H359" s="374"/>
      <c r="I359" s="374"/>
      <c r="J359" s="374"/>
      <c r="K359" s="374"/>
      <c r="L359" s="374"/>
      <c r="M359" s="374"/>
      <c r="N359" s="374"/>
      <c r="O359" s="374"/>
      <c r="P359" s="374"/>
      <c r="Q359" s="374"/>
      <c r="R359" s="374"/>
      <c r="S359" s="374"/>
      <c r="T359" s="374"/>
      <c r="U359" s="374"/>
      <c r="V359" s="374"/>
      <c r="W359" s="374"/>
      <c r="X359" s="374"/>
      <c r="Y359" s="374"/>
      <c r="Z359" s="374"/>
      <c r="AA359" s="374"/>
      <c r="AB359" s="374"/>
      <c r="AC359" s="374"/>
      <c r="AD359" s="374"/>
      <c r="AE359" s="374"/>
      <c r="AF359" s="374"/>
      <c r="AG359" s="374"/>
      <c r="AH359" s="374"/>
      <c r="AI359" s="374"/>
      <c r="AJ359" s="374"/>
      <c r="AK359" s="374"/>
      <c r="AL359" s="374"/>
      <c r="AM359" s="374"/>
    </row>
    <row r="360" spans="2:39">
      <c r="B360" s="374"/>
      <c r="C360" s="374"/>
      <c r="D360" s="374"/>
      <c r="E360" s="374"/>
      <c r="F360" s="374"/>
      <c r="G360" s="374"/>
      <c r="H360" s="374"/>
      <c r="I360" s="374"/>
      <c r="J360" s="374"/>
      <c r="K360" s="374"/>
      <c r="L360" s="374"/>
      <c r="M360" s="374"/>
      <c r="N360" s="374"/>
      <c r="O360" s="374"/>
      <c r="P360" s="374"/>
      <c r="Q360" s="374"/>
      <c r="R360" s="374"/>
      <c r="S360" s="374"/>
      <c r="T360" s="374"/>
      <c r="U360" s="374"/>
      <c r="V360" s="374"/>
      <c r="W360" s="374"/>
      <c r="X360" s="374"/>
      <c r="Y360" s="374"/>
      <c r="Z360" s="374"/>
      <c r="AA360" s="374"/>
      <c r="AB360" s="374"/>
      <c r="AC360" s="374"/>
      <c r="AD360" s="374"/>
      <c r="AE360" s="374"/>
      <c r="AF360" s="374"/>
      <c r="AG360" s="374"/>
      <c r="AH360" s="374"/>
      <c r="AI360" s="374"/>
      <c r="AJ360" s="374"/>
      <c r="AK360" s="374"/>
      <c r="AL360" s="374"/>
      <c r="AM360" s="374"/>
    </row>
    <row r="361" spans="2:39">
      <c r="B361" s="374"/>
      <c r="C361" s="374"/>
      <c r="D361" s="374"/>
      <c r="E361" s="374"/>
      <c r="F361" s="374"/>
      <c r="G361" s="374"/>
      <c r="H361" s="374"/>
      <c r="I361" s="374"/>
      <c r="J361" s="374"/>
      <c r="K361" s="374"/>
      <c r="L361" s="374"/>
      <c r="M361" s="374"/>
      <c r="N361" s="374"/>
      <c r="O361" s="374"/>
      <c r="P361" s="374"/>
      <c r="Q361" s="374"/>
      <c r="R361" s="374"/>
      <c r="S361" s="374"/>
      <c r="T361" s="374"/>
      <c r="U361" s="374"/>
      <c r="V361" s="374"/>
      <c r="W361" s="374"/>
      <c r="X361" s="374"/>
      <c r="Y361" s="374"/>
      <c r="Z361" s="374"/>
      <c r="AA361" s="374"/>
      <c r="AB361" s="374"/>
      <c r="AC361" s="374"/>
      <c r="AD361" s="374"/>
      <c r="AE361" s="374"/>
      <c r="AF361" s="374"/>
      <c r="AG361" s="374"/>
      <c r="AH361" s="374"/>
      <c r="AI361" s="374"/>
      <c r="AJ361" s="374"/>
      <c r="AK361" s="374"/>
      <c r="AL361" s="374"/>
      <c r="AM361" s="374"/>
    </row>
    <row r="362" spans="2:39">
      <c r="B362" s="374"/>
      <c r="C362" s="374"/>
      <c r="D362" s="374"/>
      <c r="E362" s="374"/>
      <c r="F362" s="374"/>
      <c r="G362" s="374"/>
      <c r="H362" s="374"/>
      <c r="I362" s="374"/>
      <c r="J362" s="374"/>
      <c r="K362" s="374"/>
      <c r="L362" s="374"/>
      <c r="M362" s="374"/>
      <c r="N362" s="374"/>
      <c r="O362" s="374"/>
      <c r="P362" s="374"/>
      <c r="Q362" s="374"/>
      <c r="R362" s="374"/>
      <c r="S362" s="374"/>
      <c r="T362" s="374"/>
      <c r="U362" s="374"/>
      <c r="V362" s="374"/>
      <c r="W362" s="374"/>
      <c r="X362" s="374"/>
      <c r="Y362" s="374"/>
      <c r="Z362" s="374"/>
      <c r="AA362" s="374"/>
      <c r="AB362" s="374"/>
      <c r="AC362" s="374"/>
      <c r="AD362" s="374"/>
      <c r="AE362" s="374"/>
      <c r="AF362" s="374"/>
      <c r="AG362" s="374"/>
      <c r="AH362" s="374"/>
      <c r="AI362" s="374"/>
      <c r="AJ362" s="374"/>
      <c r="AK362" s="374"/>
      <c r="AL362" s="374"/>
      <c r="AM362" s="374"/>
    </row>
    <row r="363" spans="2:39">
      <c r="B363" s="374"/>
      <c r="C363" s="374"/>
      <c r="D363" s="374"/>
      <c r="E363" s="374"/>
      <c r="F363" s="374"/>
      <c r="G363" s="374"/>
      <c r="H363" s="374"/>
      <c r="I363" s="374"/>
      <c r="J363" s="374"/>
      <c r="K363" s="374"/>
      <c r="L363" s="374"/>
      <c r="M363" s="374"/>
      <c r="N363" s="374"/>
      <c r="O363" s="374"/>
      <c r="P363" s="374"/>
      <c r="Q363" s="374"/>
      <c r="R363" s="374"/>
      <c r="S363" s="374"/>
      <c r="T363" s="374"/>
      <c r="U363" s="374"/>
      <c r="V363" s="374"/>
      <c r="W363" s="374"/>
      <c r="X363" s="374"/>
      <c r="Y363" s="374"/>
      <c r="Z363" s="374"/>
      <c r="AA363" s="374"/>
      <c r="AB363" s="374"/>
      <c r="AC363" s="374"/>
      <c r="AD363" s="374"/>
      <c r="AE363" s="374"/>
      <c r="AF363" s="374"/>
      <c r="AG363" s="374"/>
      <c r="AH363" s="374"/>
      <c r="AI363" s="374"/>
      <c r="AJ363" s="374"/>
      <c r="AK363" s="374"/>
      <c r="AL363" s="374"/>
      <c r="AM363" s="374"/>
    </row>
    <row r="364" spans="2:39">
      <c r="B364" s="374"/>
      <c r="C364" s="374"/>
      <c r="D364" s="374"/>
      <c r="E364" s="374"/>
      <c r="F364" s="374"/>
      <c r="G364" s="374"/>
      <c r="H364" s="374"/>
      <c r="I364" s="374"/>
      <c r="J364" s="374"/>
      <c r="K364" s="374"/>
      <c r="L364" s="374"/>
      <c r="M364" s="374"/>
      <c r="N364" s="374"/>
      <c r="O364" s="374"/>
      <c r="P364" s="374"/>
      <c r="Q364" s="374"/>
      <c r="R364" s="374"/>
      <c r="S364" s="374"/>
      <c r="T364" s="374"/>
      <c r="U364" s="374"/>
      <c r="V364" s="374"/>
      <c r="W364" s="374"/>
      <c r="X364" s="374"/>
      <c r="Y364" s="374"/>
      <c r="Z364" s="374"/>
      <c r="AA364" s="374"/>
      <c r="AB364" s="374"/>
      <c r="AC364" s="374"/>
      <c r="AD364" s="374"/>
      <c r="AE364" s="374"/>
      <c r="AF364" s="374"/>
      <c r="AG364" s="374"/>
      <c r="AH364" s="374"/>
      <c r="AI364" s="374"/>
      <c r="AJ364" s="374"/>
      <c r="AK364" s="374"/>
      <c r="AL364" s="374"/>
      <c r="AM364" s="374"/>
    </row>
    <row r="365" spans="2:39">
      <c r="B365" s="374"/>
      <c r="C365" s="374"/>
      <c r="D365" s="374"/>
      <c r="E365" s="374"/>
      <c r="F365" s="374"/>
      <c r="G365" s="374"/>
      <c r="H365" s="374"/>
      <c r="I365" s="374"/>
      <c r="J365" s="374"/>
      <c r="K365" s="374"/>
      <c r="L365" s="374"/>
      <c r="M365" s="374"/>
      <c r="N365" s="374"/>
      <c r="O365" s="374"/>
      <c r="P365" s="374"/>
      <c r="Q365" s="374"/>
      <c r="R365" s="374"/>
      <c r="S365" s="374"/>
      <c r="T365" s="374"/>
      <c r="U365" s="374"/>
      <c r="V365" s="374"/>
      <c r="W365" s="374"/>
      <c r="X365" s="374"/>
      <c r="Y365" s="374"/>
      <c r="Z365" s="374"/>
      <c r="AA365" s="374"/>
      <c r="AB365" s="374"/>
      <c r="AC365" s="374"/>
      <c r="AD365" s="374"/>
      <c r="AE365" s="374"/>
      <c r="AF365" s="374"/>
      <c r="AG365" s="374"/>
      <c r="AH365" s="374"/>
      <c r="AI365" s="374"/>
      <c r="AJ365" s="374"/>
      <c r="AK365" s="374"/>
      <c r="AL365" s="374"/>
      <c r="AM365" s="374"/>
    </row>
    <row r="366" spans="2:39">
      <c r="B366" s="374"/>
      <c r="C366" s="374"/>
      <c r="D366" s="374"/>
      <c r="E366" s="374"/>
      <c r="F366" s="374"/>
      <c r="G366" s="374"/>
      <c r="H366" s="374"/>
      <c r="I366" s="374"/>
      <c r="J366" s="374"/>
      <c r="K366" s="374"/>
      <c r="L366" s="374"/>
      <c r="M366" s="374"/>
      <c r="N366" s="374"/>
      <c r="O366" s="374"/>
      <c r="P366" s="374"/>
      <c r="Q366" s="374"/>
      <c r="R366" s="374"/>
      <c r="S366" s="374"/>
      <c r="T366" s="374"/>
      <c r="U366" s="374"/>
      <c r="V366" s="374"/>
      <c r="W366" s="374"/>
      <c r="X366" s="374"/>
      <c r="Y366" s="374"/>
      <c r="Z366" s="374"/>
      <c r="AA366" s="374"/>
      <c r="AB366" s="374"/>
      <c r="AC366" s="374"/>
      <c r="AD366" s="374"/>
      <c r="AE366" s="374"/>
      <c r="AF366" s="374"/>
      <c r="AG366" s="374"/>
      <c r="AH366" s="374"/>
      <c r="AI366" s="374"/>
      <c r="AJ366" s="374"/>
      <c r="AK366" s="374"/>
      <c r="AL366" s="374"/>
      <c r="AM366" s="374"/>
    </row>
    <row r="367" spans="2:39">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c r="AF367" s="374"/>
      <c r="AG367" s="374"/>
      <c r="AH367" s="374"/>
      <c r="AI367" s="374"/>
      <c r="AJ367" s="374"/>
      <c r="AK367" s="374"/>
      <c r="AL367" s="374"/>
      <c r="AM367" s="374"/>
    </row>
    <row r="368" spans="2:39">
      <c r="B368" s="374"/>
      <c r="C368" s="374"/>
      <c r="D368" s="374"/>
      <c r="E368" s="374"/>
      <c r="F368" s="374"/>
      <c r="G368" s="374"/>
      <c r="H368" s="374"/>
      <c r="I368" s="374"/>
      <c r="J368" s="374"/>
      <c r="K368" s="374"/>
      <c r="L368" s="374"/>
      <c r="M368" s="374"/>
      <c r="N368" s="374"/>
      <c r="O368" s="374"/>
      <c r="P368" s="374"/>
      <c r="Q368" s="374"/>
      <c r="R368" s="374"/>
      <c r="S368" s="374"/>
      <c r="T368" s="374"/>
      <c r="U368" s="374"/>
      <c r="V368" s="374"/>
      <c r="W368" s="374"/>
      <c r="X368" s="374"/>
      <c r="Y368" s="374"/>
      <c r="Z368" s="374"/>
      <c r="AA368" s="374"/>
      <c r="AB368" s="374"/>
      <c r="AC368" s="374"/>
      <c r="AD368" s="374"/>
      <c r="AE368" s="374"/>
      <c r="AF368" s="374"/>
      <c r="AG368" s="374"/>
      <c r="AH368" s="374"/>
      <c r="AI368" s="374"/>
      <c r="AJ368" s="374"/>
      <c r="AK368" s="374"/>
      <c r="AL368" s="374"/>
      <c r="AM368" s="374"/>
    </row>
    <row r="369" spans="2:39">
      <c r="B369" s="374"/>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c r="AA369" s="374"/>
      <c r="AB369" s="374"/>
      <c r="AC369" s="374"/>
      <c r="AD369" s="374"/>
      <c r="AE369" s="374"/>
      <c r="AF369" s="374"/>
      <c r="AG369" s="374"/>
      <c r="AH369" s="374"/>
      <c r="AI369" s="374"/>
      <c r="AJ369" s="374"/>
      <c r="AK369" s="374"/>
      <c r="AL369" s="374"/>
      <c r="AM369" s="374"/>
    </row>
    <row r="370" spans="2:39">
      <c r="B370" s="374"/>
      <c r="C370" s="374"/>
      <c r="D370" s="374"/>
      <c r="E370" s="374"/>
      <c r="F370" s="374"/>
      <c r="G370" s="374"/>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row>
    <row r="371" spans="2:39">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row>
    <row r="372" spans="2:39">
      <c r="B372" s="374"/>
      <c r="C372" s="374"/>
      <c r="D372" s="374"/>
      <c r="E372" s="374"/>
      <c r="F372" s="374"/>
      <c r="G372" s="374"/>
      <c r="H372" s="374"/>
      <c r="I372" s="374"/>
      <c r="J372" s="374"/>
      <c r="K372" s="374"/>
      <c r="L372" s="374"/>
      <c r="M372" s="374"/>
      <c r="N372" s="374"/>
      <c r="O372" s="374"/>
      <c r="P372" s="374"/>
      <c r="Q372" s="374"/>
      <c r="R372" s="374"/>
      <c r="S372" s="374"/>
      <c r="T372" s="374"/>
      <c r="U372" s="374"/>
      <c r="V372" s="374"/>
      <c r="W372" s="374"/>
      <c r="X372" s="374"/>
      <c r="Y372" s="374"/>
      <c r="Z372" s="374"/>
      <c r="AA372" s="374"/>
      <c r="AB372" s="374"/>
      <c r="AC372" s="374"/>
      <c r="AD372" s="374"/>
      <c r="AE372" s="374"/>
      <c r="AF372" s="374"/>
      <c r="AG372" s="374"/>
      <c r="AH372" s="374"/>
      <c r="AI372" s="374"/>
      <c r="AJ372" s="374"/>
      <c r="AK372" s="374"/>
      <c r="AL372" s="374"/>
      <c r="AM372" s="374"/>
    </row>
    <row r="373" spans="2:39">
      <c r="B373" s="374"/>
      <c r="C373" s="374"/>
      <c r="D373" s="374"/>
      <c r="E373" s="374"/>
      <c r="F373" s="374"/>
      <c r="G373" s="374"/>
      <c r="H373" s="374"/>
      <c r="I373" s="374"/>
      <c r="J373" s="374"/>
      <c r="K373" s="374"/>
      <c r="L373" s="374"/>
      <c r="M373" s="374"/>
      <c r="N373" s="374"/>
      <c r="O373" s="374"/>
      <c r="P373" s="374"/>
      <c r="Q373" s="374"/>
      <c r="R373" s="374"/>
      <c r="S373" s="374"/>
      <c r="T373" s="374"/>
      <c r="U373" s="374"/>
      <c r="V373" s="374"/>
      <c r="W373" s="374"/>
      <c r="X373" s="374"/>
      <c r="Y373" s="374"/>
      <c r="Z373" s="374"/>
      <c r="AA373" s="374"/>
      <c r="AB373" s="374"/>
      <c r="AC373" s="374"/>
      <c r="AD373" s="374"/>
      <c r="AE373" s="374"/>
      <c r="AF373" s="374"/>
      <c r="AG373" s="374"/>
      <c r="AH373" s="374"/>
      <c r="AI373" s="374"/>
      <c r="AJ373" s="374"/>
      <c r="AK373" s="374"/>
      <c r="AL373" s="374"/>
      <c r="AM373" s="374"/>
    </row>
    <row r="374" spans="2:39">
      <c r="B374" s="374"/>
      <c r="C374" s="374"/>
      <c r="D374" s="374"/>
      <c r="E374" s="374"/>
      <c r="F374" s="374"/>
      <c r="G374" s="374"/>
      <c r="H374" s="374"/>
      <c r="I374" s="374"/>
      <c r="J374" s="374"/>
      <c r="K374" s="374"/>
      <c r="L374" s="374"/>
      <c r="M374" s="374"/>
      <c r="N374" s="374"/>
      <c r="O374" s="374"/>
      <c r="P374" s="374"/>
      <c r="Q374" s="374"/>
      <c r="R374" s="374"/>
      <c r="S374" s="374"/>
      <c r="T374" s="374"/>
      <c r="U374" s="374"/>
      <c r="V374" s="374"/>
      <c r="W374" s="374"/>
      <c r="X374" s="374"/>
      <c r="Y374" s="374"/>
      <c r="Z374" s="374"/>
      <c r="AA374" s="374"/>
      <c r="AB374" s="374"/>
      <c r="AC374" s="374"/>
      <c r="AD374" s="374"/>
      <c r="AE374" s="374"/>
      <c r="AF374" s="374"/>
      <c r="AG374" s="374"/>
      <c r="AH374" s="374"/>
      <c r="AI374" s="374"/>
      <c r="AJ374" s="374"/>
      <c r="AK374" s="374"/>
      <c r="AL374" s="374"/>
      <c r="AM374" s="374"/>
    </row>
    <row r="375" spans="2:39">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c r="AA375" s="374"/>
      <c r="AB375" s="374"/>
      <c r="AC375" s="374"/>
      <c r="AD375" s="374"/>
      <c r="AE375" s="374"/>
      <c r="AF375" s="374"/>
      <c r="AG375" s="374"/>
      <c r="AH375" s="374"/>
      <c r="AI375" s="374"/>
      <c r="AJ375" s="374"/>
      <c r="AK375" s="374"/>
      <c r="AL375" s="374"/>
      <c r="AM375" s="374"/>
    </row>
    <row r="376" spans="2:39">
      <c r="B376" s="374"/>
      <c r="C376" s="374"/>
      <c r="D376" s="374"/>
      <c r="E376" s="374"/>
      <c r="F376" s="374"/>
      <c r="G376" s="374"/>
      <c r="H376" s="374"/>
      <c r="I376" s="374"/>
      <c r="J376" s="374"/>
      <c r="K376" s="374"/>
      <c r="L376" s="374"/>
      <c r="M376" s="374"/>
      <c r="N376" s="374"/>
      <c r="O376" s="374"/>
      <c r="P376" s="374"/>
      <c r="Q376" s="374"/>
      <c r="R376" s="374"/>
      <c r="S376" s="374"/>
      <c r="T376" s="374"/>
      <c r="U376" s="374"/>
      <c r="V376" s="374"/>
      <c r="W376" s="374"/>
      <c r="X376" s="374"/>
      <c r="Y376" s="374"/>
      <c r="Z376" s="374"/>
      <c r="AA376" s="374"/>
      <c r="AB376" s="374"/>
      <c r="AC376" s="374"/>
      <c r="AD376" s="374"/>
      <c r="AE376" s="374"/>
      <c r="AF376" s="374"/>
      <c r="AG376" s="374"/>
      <c r="AH376" s="374"/>
      <c r="AI376" s="374"/>
      <c r="AJ376" s="374"/>
      <c r="AK376" s="374"/>
      <c r="AL376" s="374"/>
      <c r="AM376" s="374"/>
    </row>
    <row r="377" spans="2:39">
      <c r="B377" s="374"/>
      <c r="C377" s="374"/>
      <c r="D377" s="374"/>
      <c r="E377" s="374"/>
      <c r="F377" s="374"/>
      <c r="G377" s="374"/>
      <c r="H377" s="374"/>
      <c r="I377" s="374"/>
      <c r="J377" s="374"/>
      <c r="K377" s="374"/>
      <c r="L377" s="374"/>
      <c r="M377" s="374"/>
      <c r="N377" s="374"/>
      <c r="O377" s="374"/>
      <c r="P377" s="374"/>
      <c r="Q377" s="374"/>
      <c r="R377" s="374"/>
      <c r="S377" s="374"/>
      <c r="T377" s="374"/>
      <c r="U377" s="374"/>
      <c r="V377" s="374"/>
      <c r="W377" s="374"/>
      <c r="X377" s="374"/>
      <c r="Y377" s="374"/>
      <c r="Z377" s="374"/>
      <c r="AA377" s="374"/>
      <c r="AB377" s="374"/>
      <c r="AC377" s="374"/>
      <c r="AD377" s="374"/>
      <c r="AE377" s="374"/>
      <c r="AF377" s="374"/>
      <c r="AG377" s="374"/>
      <c r="AH377" s="374"/>
      <c r="AI377" s="374"/>
      <c r="AJ377" s="374"/>
      <c r="AK377" s="374"/>
      <c r="AL377" s="374"/>
      <c r="AM377" s="374"/>
    </row>
    <row r="378" spans="2:39">
      <c r="B378" s="374"/>
      <c r="C378" s="374"/>
      <c r="D378" s="374"/>
      <c r="E378" s="374"/>
      <c r="F378" s="374"/>
      <c r="G378" s="374"/>
      <c r="H378" s="374"/>
      <c r="I378" s="374"/>
      <c r="J378" s="374"/>
      <c r="K378" s="374"/>
      <c r="L378" s="374"/>
      <c r="M378" s="374"/>
      <c r="N378" s="374"/>
      <c r="O378" s="374"/>
      <c r="P378" s="374"/>
      <c r="Q378" s="374"/>
      <c r="R378" s="374"/>
      <c r="S378" s="374"/>
      <c r="T378" s="374"/>
      <c r="U378" s="374"/>
      <c r="V378" s="374"/>
      <c r="W378" s="374"/>
      <c r="X378" s="374"/>
      <c r="Y378" s="374"/>
      <c r="Z378" s="374"/>
      <c r="AA378" s="374"/>
      <c r="AB378" s="374"/>
      <c r="AC378" s="374"/>
      <c r="AD378" s="374"/>
      <c r="AE378" s="374"/>
      <c r="AF378" s="374"/>
      <c r="AG378" s="374"/>
      <c r="AH378" s="374"/>
      <c r="AI378" s="374"/>
      <c r="AJ378" s="374"/>
      <c r="AK378" s="374"/>
      <c r="AL378" s="374"/>
      <c r="AM378" s="374"/>
    </row>
    <row r="379" spans="2:39">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c r="AF379" s="374"/>
      <c r="AG379" s="374"/>
      <c r="AH379" s="374"/>
      <c r="AI379" s="374"/>
      <c r="AJ379" s="374"/>
      <c r="AK379" s="374"/>
      <c r="AL379" s="374"/>
      <c r="AM379" s="374"/>
    </row>
    <row r="380" spans="2:39">
      <c r="B380" s="374"/>
      <c r="C380" s="374"/>
      <c r="D380" s="374"/>
      <c r="E380" s="374"/>
      <c r="F380" s="374"/>
      <c r="G380" s="374"/>
      <c r="H380" s="374"/>
      <c r="I380" s="374"/>
      <c r="J380" s="374"/>
      <c r="K380" s="374"/>
      <c r="L380" s="374"/>
      <c r="M380" s="374"/>
      <c r="N380" s="374"/>
      <c r="O380" s="374"/>
      <c r="P380" s="374"/>
      <c r="Q380" s="374"/>
      <c r="R380" s="374"/>
      <c r="S380" s="374"/>
      <c r="T380" s="374"/>
      <c r="U380" s="374"/>
      <c r="V380" s="374"/>
      <c r="W380" s="374"/>
      <c r="X380" s="374"/>
      <c r="Y380" s="374"/>
      <c r="Z380" s="374"/>
      <c r="AA380" s="374"/>
      <c r="AB380" s="374"/>
      <c r="AC380" s="374"/>
      <c r="AD380" s="374"/>
      <c r="AE380" s="374"/>
      <c r="AF380" s="374"/>
      <c r="AG380" s="374"/>
      <c r="AH380" s="374"/>
      <c r="AI380" s="374"/>
      <c r="AJ380" s="374"/>
      <c r="AK380" s="374"/>
      <c r="AL380" s="374"/>
      <c r="AM380" s="374"/>
    </row>
    <row r="381" spans="2:39">
      <c r="B381" s="374"/>
      <c r="C381" s="374"/>
      <c r="D381" s="374"/>
      <c r="E381" s="374"/>
      <c r="F381" s="374"/>
      <c r="G381" s="374"/>
      <c r="H381" s="374"/>
      <c r="I381" s="374"/>
      <c r="J381" s="374"/>
      <c r="K381" s="374"/>
      <c r="L381" s="374"/>
      <c r="M381" s="374"/>
      <c r="N381" s="374"/>
      <c r="O381" s="374"/>
      <c r="P381" s="374"/>
      <c r="Q381" s="374"/>
      <c r="R381" s="374"/>
      <c r="S381" s="374"/>
      <c r="T381" s="374"/>
      <c r="U381" s="374"/>
      <c r="V381" s="374"/>
      <c r="W381" s="374"/>
      <c r="X381" s="374"/>
      <c r="Y381" s="374"/>
      <c r="Z381" s="374"/>
      <c r="AA381" s="374"/>
      <c r="AB381" s="374"/>
      <c r="AC381" s="374"/>
      <c r="AD381" s="374"/>
      <c r="AE381" s="374"/>
      <c r="AF381" s="374"/>
      <c r="AG381" s="374"/>
      <c r="AH381" s="374"/>
      <c r="AI381" s="374"/>
      <c r="AJ381" s="374"/>
      <c r="AK381" s="374"/>
      <c r="AL381" s="374"/>
      <c r="AM381" s="374"/>
    </row>
    <row r="382" spans="2:39">
      <c r="B382" s="374"/>
      <c r="C382" s="374"/>
      <c r="D382" s="374"/>
      <c r="E382" s="374"/>
      <c r="F382" s="374"/>
      <c r="G382" s="374"/>
      <c r="H382" s="374"/>
      <c r="I382" s="374"/>
      <c r="J382" s="374"/>
      <c r="K382" s="374"/>
      <c r="L382" s="374"/>
      <c r="M382" s="374"/>
      <c r="N382" s="374"/>
      <c r="O382" s="374"/>
      <c r="P382" s="374"/>
      <c r="Q382" s="374"/>
      <c r="R382" s="374"/>
      <c r="S382" s="374"/>
      <c r="T382" s="374"/>
      <c r="U382" s="374"/>
      <c r="V382" s="374"/>
      <c r="W382" s="374"/>
      <c r="X382" s="374"/>
      <c r="Y382" s="374"/>
      <c r="Z382" s="374"/>
      <c r="AA382" s="374"/>
      <c r="AB382" s="374"/>
      <c r="AC382" s="374"/>
      <c r="AD382" s="374"/>
      <c r="AE382" s="374"/>
      <c r="AF382" s="374"/>
      <c r="AG382" s="374"/>
      <c r="AH382" s="374"/>
      <c r="AI382" s="374"/>
      <c r="AJ382" s="374"/>
      <c r="AK382" s="374"/>
      <c r="AL382" s="374"/>
      <c r="AM382" s="374"/>
    </row>
    <row r="383" spans="2:39">
      <c r="B383" s="374"/>
      <c r="C383" s="374"/>
      <c r="D383" s="374"/>
      <c r="E383" s="374"/>
      <c r="F383" s="374"/>
      <c r="G383" s="374"/>
      <c r="H383" s="374"/>
      <c r="I383" s="374"/>
      <c r="J383" s="374"/>
      <c r="K383" s="374"/>
      <c r="L383" s="374"/>
      <c r="M383" s="374"/>
      <c r="N383" s="374"/>
      <c r="O383" s="374"/>
      <c r="P383" s="374"/>
      <c r="Q383" s="374"/>
      <c r="R383" s="374"/>
      <c r="S383" s="374"/>
      <c r="T383" s="374"/>
      <c r="U383" s="374"/>
      <c r="V383" s="374"/>
      <c r="W383" s="374"/>
      <c r="X383" s="374"/>
      <c r="Y383" s="374"/>
      <c r="Z383" s="374"/>
      <c r="AA383" s="374"/>
      <c r="AB383" s="374"/>
      <c r="AC383" s="374"/>
      <c r="AD383" s="374"/>
      <c r="AE383" s="374"/>
      <c r="AF383" s="374"/>
      <c r="AG383" s="374"/>
      <c r="AH383" s="374"/>
      <c r="AI383" s="374"/>
      <c r="AJ383" s="374"/>
      <c r="AK383" s="374"/>
      <c r="AL383" s="374"/>
      <c r="AM383" s="374"/>
    </row>
    <row r="384" spans="2:39">
      <c r="B384" s="374"/>
      <c r="C384" s="374"/>
      <c r="D384" s="374"/>
      <c r="E384" s="374"/>
      <c r="F384" s="374"/>
      <c r="G384" s="374"/>
      <c r="H384" s="374"/>
      <c r="I384" s="374"/>
      <c r="J384" s="374"/>
      <c r="K384" s="374"/>
      <c r="L384" s="374"/>
      <c r="M384" s="374"/>
      <c r="N384" s="374"/>
      <c r="O384" s="374"/>
      <c r="P384" s="374"/>
      <c r="Q384" s="374"/>
      <c r="R384" s="374"/>
      <c r="S384" s="374"/>
      <c r="T384" s="374"/>
      <c r="U384" s="374"/>
      <c r="V384" s="374"/>
      <c r="W384" s="374"/>
      <c r="X384" s="374"/>
      <c r="Y384" s="374"/>
      <c r="Z384" s="374"/>
      <c r="AA384" s="374"/>
      <c r="AB384" s="374"/>
      <c r="AC384" s="374"/>
      <c r="AD384" s="374"/>
      <c r="AE384" s="374"/>
      <c r="AF384" s="374"/>
      <c r="AG384" s="374"/>
      <c r="AH384" s="374"/>
      <c r="AI384" s="374"/>
      <c r="AJ384" s="374"/>
      <c r="AK384" s="374"/>
      <c r="AL384" s="374"/>
      <c r="AM384" s="374"/>
    </row>
    <row r="385" spans="2:39">
      <c r="B385" s="374"/>
      <c r="C385" s="374"/>
      <c r="D385" s="374"/>
      <c r="E385" s="374"/>
      <c r="F385" s="374"/>
      <c r="G385" s="374"/>
      <c r="H385" s="374"/>
      <c r="I385" s="374"/>
      <c r="J385" s="374"/>
      <c r="K385" s="374"/>
      <c r="L385" s="374"/>
      <c r="M385" s="374"/>
      <c r="N385" s="374"/>
      <c r="O385" s="374"/>
      <c r="P385" s="374"/>
      <c r="Q385" s="374"/>
      <c r="R385" s="374"/>
      <c r="S385" s="374"/>
      <c r="T385" s="374"/>
      <c r="U385" s="374"/>
      <c r="V385" s="374"/>
      <c r="W385" s="374"/>
      <c r="X385" s="374"/>
      <c r="Y385" s="374"/>
      <c r="Z385" s="374"/>
      <c r="AA385" s="374"/>
      <c r="AB385" s="374"/>
      <c r="AC385" s="374"/>
      <c r="AD385" s="374"/>
      <c r="AE385" s="374"/>
      <c r="AF385" s="374"/>
      <c r="AG385" s="374"/>
      <c r="AH385" s="374"/>
      <c r="AI385" s="374"/>
      <c r="AJ385" s="374"/>
      <c r="AK385" s="374"/>
      <c r="AL385" s="374"/>
      <c r="AM385" s="374"/>
    </row>
    <row r="386" spans="2:39">
      <c r="B386" s="374"/>
      <c r="C386" s="374"/>
      <c r="D386" s="374"/>
      <c r="E386" s="374"/>
      <c r="F386" s="374"/>
      <c r="G386" s="374"/>
      <c r="H386" s="374"/>
      <c r="I386" s="374"/>
      <c r="J386" s="374"/>
      <c r="K386" s="374"/>
      <c r="L386" s="374"/>
      <c r="M386" s="374"/>
      <c r="N386" s="374"/>
      <c r="O386" s="374"/>
      <c r="P386" s="374"/>
      <c r="Q386" s="374"/>
      <c r="R386" s="374"/>
      <c r="S386" s="374"/>
      <c r="T386" s="374"/>
      <c r="U386" s="374"/>
      <c r="V386" s="374"/>
      <c r="W386" s="374"/>
      <c r="X386" s="374"/>
      <c r="Y386" s="374"/>
      <c r="Z386" s="374"/>
      <c r="AA386" s="374"/>
      <c r="AB386" s="374"/>
      <c r="AC386" s="374"/>
      <c r="AD386" s="374"/>
      <c r="AE386" s="374"/>
      <c r="AF386" s="374"/>
      <c r="AG386" s="374"/>
      <c r="AH386" s="374"/>
      <c r="AI386" s="374"/>
      <c r="AJ386" s="374"/>
      <c r="AK386" s="374"/>
      <c r="AL386" s="374"/>
      <c r="AM386" s="374"/>
    </row>
    <row r="387" spans="2:39">
      <c r="B387" s="374"/>
      <c r="C387" s="374"/>
      <c r="D387" s="374"/>
      <c r="E387" s="374"/>
      <c r="F387" s="374"/>
      <c r="G387" s="374"/>
      <c r="H387" s="374"/>
      <c r="I387" s="374"/>
      <c r="J387" s="374"/>
      <c r="K387" s="374"/>
      <c r="L387" s="374"/>
      <c r="M387" s="374"/>
      <c r="N387" s="374"/>
      <c r="O387" s="374"/>
      <c r="P387" s="374"/>
      <c r="Q387" s="374"/>
      <c r="R387" s="374"/>
      <c r="S387" s="374"/>
      <c r="T387" s="374"/>
      <c r="U387" s="374"/>
      <c r="V387" s="374"/>
      <c r="W387" s="374"/>
      <c r="X387" s="374"/>
      <c r="Y387" s="374"/>
      <c r="Z387" s="374"/>
      <c r="AA387" s="374"/>
      <c r="AB387" s="374"/>
      <c r="AC387" s="374"/>
      <c r="AD387" s="374"/>
      <c r="AE387" s="374"/>
      <c r="AF387" s="374"/>
      <c r="AG387" s="374"/>
      <c r="AH387" s="374"/>
      <c r="AI387" s="374"/>
      <c r="AJ387" s="374"/>
      <c r="AK387" s="374"/>
      <c r="AL387" s="374"/>
      <c r="AM387" s="374"/>
    </row>
    <row r="388" spans="2:39">
      <c r="B388" s="374"/>
      <c r="C388" s="374"/>
      <c r="D388" s="374"/>
      <c r="E388" s="374"/>
      <c r="F388" s="374"/>
      <c r="G388" s="374"/>
      <c r="H388" s="374"/>
      <c r="I388" s="374"/>
      <c r="J388" s="374"/>
      <c r="K388" s="374"/>
      <c r="L388" s="374"/>
      <c r="M388" s="374"/>
      <c r="N388" s="374"/>
      <c r="O388" s="374"/>
      <c r="P388" s="374"/>
      <c r="Q388" s="374"/>
      <c r="R388" s="374"/>
      <c r="S388" s="374"/>
      <c r="T388" s="374"/>
      <c r="U388" s="374"/>
      <c r="V388" s="374"/>
      <c r="W388" s="374"/>
      <c r="X388" s="374"/>
      <c r="Y388" s="374"/>
      <c r="Z388" s="374"/>
      <c r="AA388" s="374"/>
      <c r="AB388" s="374"/>
      <c r="AC388" s="374"/>
      <c r="AD388" s="374"/>
      <c r="AE388" s="374"/>
      <c r="AF388" s="374"/>
      <c r="AG388" s="374"/>
      <c r="AH388" s="374"/>
      <c r="AI388" s="374"/>
      <c r="AJ388" s="374"/>
      <c r="AK388" s="374"/>
      <c r="AL388" s="374"/>
      <c r="AM388" s="374"/>
    </row>
    <row r="389" spans="2:39">
      <c r="B389" s="374"/>
      <c r="C389" s="374"/>
      <c r="D389" s="374"/>
      <c r="E389" s="374"/>
      <c r="F389" s="374"/>
      <c r="G389" s="374"/>
      <c r="H389" s="374"/>
      <c r="I389" s="374"/>
      <c r="J389" s="374"/>
      <c r="K389" s="374"/>
      <c r="L389" s="374"/>
      <c r="M389" s="374"/>
      <c r="N389" s="374"/>
      <c r="O389" s="374"/>
      <c r="P389" s="374"/>
      <c r="Q389" s="374"/>
      <c r="R389" s="374"/>
      <c r="S389" s="374"/>
      <c r="T389" s="374"/>
      <c r="U389" s="374"/>
      <c r="V389" s="374"/>
      <c r="W389" s="374"/>
      <c r="X389" s="374"/>
      <c r="Y389" s="374"/>
      <c r="Z389" s="374"/>
      <c r="AA389" s="374"/>
      <c r="AB389" s="374"/>
      <c r="AC389" s="374"/>
      <c r="AD389" s="374"/>
      <c r="AE389" s="374"/>
      <c r="AF389" s="374"/>
      <c r="AG389" s="374"/>
      <c r="AH389" s="374"/>
      <c r="AI389" s="374"/>
      <c r="AJ389" s="374"/>
      <c r="AK389" s="374"/>
      <c r="AL389" s="374"/>
      <c r="AM389" s="374"/>
    </row>
    <row r="390" spans="2:39">
      <c r="B390" s="374"/>
      <c r="C390" s="374"/>
      <c r="D390" s="374"/>
      <c r="E390" s="374"/>
      <c r="F390" s="374"/>
      <c r="G390" s="374"/>
      <c r="H390" s="374"/>
      <c r="I390" s="374"/>
      <c r="J390" s="374"/>
      <c r="K390" s="374"/>
      <c r="L390" s="374"/>
      <c r="M390" s="374"/>
      <c r="N390" s="374"/>
      <c r="O390" s="374"/>
      <c r="P390" s="374"/>
      <c r="Q390" s="374"/>
      <c r="R390" s="374"/>
      <c r="S390" s="374"/>
      <c r="T390" s="374"/>
      <c r="U390" s="374"/>
      <c r="V390" s="374"/>
      <c r="W390" s="374"/>
      <c r="X390" s="374"/>
      <c r="Y390" s="374"/>
      <c r="Z390" s="374"/>
      <c r="AA390" s="374"/>
      <c r="AB390" s="374"/>
      <c r="AC390" s="374"/>
      <c r="AD390" s="374"/>
      <c r="AE390" s="374"/>
      <c r="AF390" s="374"/>
      <c r="AG390" s="374"/>
      <c r="AH390" s="374"/>
      <c r="AI390" s="374"/>
      <c r="AJ390" s="374"/>
      <c r="AK390" s="374"/>
      <c r="AL390" s="374"/>
      <c r="AM390" s="374"/>
    </row>
    <row r="391" spans="2:39">
      <c r="B391" s="374"/>
      <c r="C391" s="374"/>
      <c r="D391" s="374"/>
      <c r="E391" s="374"/>
      <c r="F391" s="374"/>
      <c r="G391" s="374"/>
      <c r="H391" s="374"/>
      <c r="I391" s="374"/>
      <c r="J391" s="374"/>
      <c r="K391" s="374"/>
      <c r="L391" s="374"/>
      <c r="M391" s="374"/>
      <c r="N391" s="374"/>
      <c r="O391" s="374"/>
      <c r="P391" s="374"/>
      <c r="Q391" s="374"/>
      <c r="R391" s="374"/>
      <c r="S391" s="374"/>
      <c r="T391" s="374"/>
      <c r="U391" s="374"/>
      <c r="V391" s="374"/>
      <c r="W391" s="374"/>
      <c r="X391" s="374"/>
      <c r="Y391" s="374"/>
      <c r="Z391" s="374"/>
      <c r="AA391" s="374"/>
      <c r="AB391" s="374"/>
      <c r="AC391" s="374"/>
      <c r="AD391" s="374"/>
      <c r="AE391" s="374"/>
      <c r="AF391" s="374"/>
      <c r="AG391" s="374"/>
      <c r="AH391" s="374"/>
      <c r="AI391" s="374"/>
      <c r="AJ391" s="374"/>
      <c r="AK391" s="374"/>
      <c r="AL391" s="374"/>
      <c r="AM391" s="374"/>
    </row>
    <row r="392" spans="2:39">
      <c r="B392" s="374"/>
      <c r="C392" s="374"/>
      <c r="D392" s="374"/>
      <c r="E392" s="374"/>
      <c r="F392" s="374"/>
      <c r="G392" s="374"/>
      <c r="H392" s="374"/>
      <c r="I392" s="374"/>
      <c r="J392" s="374"/>
      <c r="K392" s="374"/>
      <c r="L392" s="374"/>
      <c r="M392" s="374"/>
      <c r="N392" s="374"/>
      <c r="O392" s="374"/>
      <c r="P392" s="374"/>
      <c r="Q392" s="374"/>
      <c r="R392" s="374"/>
      <c r="S392" s="374"/>
      <c r="T392" s="374"/>
      <c r="U392" s="374"/>
      <c r="V392" s="374"/>
      <c r="W392" s="374"/>
      <c r="X392" s="374"/>
      <c r="Y392" s="374"/>
      <c r="Z392" s="374"/>
      <c r="AA392" s="374"/>
      <c r="AB392" s="374"/>
      <c r="AC392" s="374"/>
      <c r="AD392" s="374"/>
      <c r="AE392" s="374"/>
      <c r="AF392" s="374"/>
      <c r="AG392" s="374"/>
      <c r="AH392" s="374"/>
      <c r="AI392" s="374"/>
      <c r="AJ392" s="374"/>
      <c r="AK392" s="374"/>
      <c r="AL392" s="374"/>
      <c r="AM392" s="374"/>
    </row>
    <row r="393" spans="2:39">
      <c r="B393" s="374"/>
      <c r="C393" s="374"/>
      <c r="D393" s="374"/>
      <c r="E393" s="374"/>
      <c r="F393" s="374"/>
      <c r="G393" s="374"/>
      <c r="H393" s="374"/>
      <c r="I393" s="374"/>
      <c r="J393" s="374"/>
      <c r="K393" s="374"/>
      <c r="L393" s="374"/>
      <c r="M393" s="374"/>
      <c r="N393" s="374"/>
      <c r="O393" s="374"/>
      <c r="P393" s="374"/>
      <c r="Q393" s="374"/>
      <c r="R393" s="374"/>
      <c r="S393" s="374"/>
      <c r="T393" s="374"/>
      <c r="U393" s="374"/>
      <c r="V393" s="374"/>
      <c r="W393" s="374"/>
      <c r="X393" s="374"/>
      <c r="Y393" s="374"/>
      <c r="Z393" s="374"/>
      <c r="AA393" s="374"/>
      <c r="AB393" s="374"/>
      <c r="AC393" s="374"/>
      <c r="AD393" s="374"/>
      <c r="AE393" s="374"/>
      <c r="AF393" s="374"/>
      <c r="AG393" s="374"/>
      <c r="AH393" s="374"/>
      <c r="AI393" s="374"/>
      <c r="AJ393" s="374"/>
      <c r="AK393" s="374"/>
      <c r="AL393" s="374"/>
      <c r="AM393" s="374"/>
    </row>
    <row r="394" spans="2:39">
      <c r="B394" s="374"/>
      <c r="C394" s="374"/>
      <c r="D394" s="374"/>
      <c r="E394" s="374"/>
      <c r="F394" s="374"/>
      <c r="G394" s="374"/>
      <c r="H394" s="374"/>
      <c r="I394" s="374"/>
      <c r="J394" s="374"/>
      <c r="K394" s="374"/>
      <c r="L394" s="374"/>
      <c r="M394" s="374"/>
      <c r="N394" s="374"/>
      <c r="O394" s="374"/>
      <c r="P394" s="374"/>
      <c r="Q394" s="374"/>
      <c r="R394" s="374"/>
      <c r="S394" s="374"/>
      <c r="T394" s="374"/>
      <c r="U394" s="374"/>
      <c r="V394" s="374"/>
      <c r="W394" s="374"/>
      <c r="X394" s="374"/>
      <c r="Y394" s="374"/>
      <c r="Z394" s="374"/>
      <c r="AA394" s="374"/>
      <c r="AB394" s="374"/>
      <c r="AC394" s="374"/>
      <c r="AD394" s="374"/>
      <c r="AE394" s="374"/>
      <c r="AF394" s="374"/>
      <c r="AG394" s="374"/>
      <c r="AH394" s="374"/>
      <c r="AI394" s="374"/>
      <c r="AJ394" s="374"/>
      <c r="AK394" s="374"/>
      <c r="AL394" s="374"/>
      <c r="AM394" s="374"/>
    </row>
    <row r="395" spans="2:39">
      <c r="B395" s="374"/>
      <c r="C395" s="374"/>
      <c r="D395" s="374"/>
      <c r="E395" s="374"/>
      <c r="F395" s="374"/>
      <c r="G395" s="374"/>
      <c r="H395" s="374"/>
      <c r="I395" s="374"/>
      <c r="J395" s="374"/>
      <c r="K395" s="374"/>
      <c r="L395" s="374"/>
      <c r="M395" s="374"/>
      <c r="N395" s="374"/>
      <c r="O395" s="374"/>
      <c r="P395" s="374"/>
      <c r="Q395" s="374"/>
      <c r="R395" s="374"/>
      <c r="S395" s="374"/>
      <c r="T395" s="374"/>
      <c r="U395" s="374"/>
      <c r="V395" s="374"/>
      <c r="W395" s="374"/>
      <c r="X395" s="374"/>
      <c r="Y395" s="374"/>
      <c r="Z395" s="374"/>
      <c r="AA395" s="374"/>
      <c r="AB395" s="374"/>
      <c r="AC395" s="374"/>
      <c r="AD395" s="374"/>
      <c r="AE395" s="374"/>
      <c r="AF395" s="374"/>
      <c r="AG395" s="374"/>
      <c r="AH395" s="374"/>
      <c r="AI395" s="374"/>
      <c r="AJ395" s="374"/>
      <c r="AK395" s="374"/>
      <c r="AL395" s="374"/>
      <c r="AM395" s="374"/>
    </row>
    <row r="396" spans="2:39">
      <c r="B396" s="374"/>
      <c r="C396" s="374"/>
      <c r="D396" s="374"/>
      <c r="E396" s="374"/>
      <c r="F396" s="374"/>
      <c r="G396" s="374"/>
      <c r="H396" s="374"/>
      <c r="I396" s="374"/>
      <c r="J396" s="374"/>
      <c r="K396" s="374"/>
      <c r="L396" s="374"/>
      <c r="M396" s="374"/>
      <c r="N396" s="374"/>
      <c r="O396" s="374"/>
      <c r="P396" s="374"/>
      <c r="Q396" s="374"/>
      <c r="R396" s="374"/>
      <c r="S396" s="374"/>
      <c r="T396" s="374"/>
      <c r="U396" s="374"/>
      <c r="V396" s="374"/>
      <c r="W396" s="374"/>
      <c r="X396" s="374"/>
      <c r="Y396" s="374"/>
      <c r="Z396" s="374"/>
      <c r="AA396" s="374"/>
      <c r="AB396" s="374"/>
      <c r="AC396" s="374"/>
      <c r="AD396" s="374"/>
      <c r="AE396" s="374"/>
      <c r="AF396" s="374"/>
      <c r="AG396" s="374"/>
      <c r="AH396" s="374"/>
      <c r="AI396" s="374"/>
      <c r="AJ396" s="374"/>
      <c r="AK396" s="374"/>
      <c r="AL396" s="374"/>
      <c r="AM396" s="374"/>
    </row>
    <row r="397" spans="2:39">
      <c r="B397" s="374"/>
      <c r="C397" s="374"/>
      <c r="D397" s="374"/>
      <c r="E397" s="374"/>
      <c r="F397" s="374"/>
      <c r="G397" s="374"/>
      <c r="H397" s="374"/>
      <c r="I397" s="374"/>
      <c r="J397" s="374"/>
      <c r="K397" s="374"/>
      <c r="L397" s="374"/>
      <c r="M397" s="374"/>
      <c r="N397" s="374"/>
      <c r="O397" s="374"/>
      <c r="P397" s="374"/>
      <c r="Q397" s="374"/>
      <c r="R397" s="374"/>
      <c r="S397" s="374"/>
      <c r="T397" s="374"/>
      <c r="U397" s="374"/>
      <c r="V397" s="374"/>
      <c r="W397" s="374"/>
      <c r="X397" s="374"/>
      <c r="Y397" s="374"/>
      <c r="Z397" s="374"/>
      <c r="AA397" s="374"/>
      <c r="AB397" s="374"/>
      <c r="AC397" s="374"/>
      <c r="AD397" s="374"/>
      <c r="AE397" s="374"/>
      <c r="AF397" s="374"/>
      <c r="AG397" s="374"/>
      <c r="AH397" s="374"/>
      <c r="AI397" s="374"/>
      <c r="AJ397" s="374"/>
      <c r="AK397" s="374"/>
      <c r="AL397" s="374"/>
      <c r="AM397" s="374"/>
    </row>
    <row r="398" spans="2:39">
      <c r="B398" s="374"/>
      <c r="C398" s="374"/>
      <c r="D398" s="374"/>
      <c r="E398" s="374"/>
      <c r="F398" s="374"/>
      <c r="G398" s="374"/>
      <c r="H398" s="374"/>
      <c r="I398" s="374"/>
      <c r="J398" s="374"/>
      <c r="K398" s="374"/>
      <c r="L398" s="374"/>
      <c r="M398" s="374"/>
      <c r="N398" s="374"/>
      <c r="O398" s="374"/>
      <c r="P398" s="374"/>
      <c r="Q398" s="374"/>
      <c r="R398" s="374"/>
      <c r="S398" s="374"/>
      <c r="T398" s="374"/>
      <c r="U398" s="374"/>
      <c r="V398" s="374"/>
      <c r="W398" s="374"/>
      <c r="X398" s="374"/>
      <c r="Y398" s="374"/>
      <c r="Z398" s="374"/>
      <c r="AA398" s="374"/>
      <c r="AB398" s="374"/>
      <c r="AC398" s="374"/>
      <c r="AD398" s="374"/>
      <c r="AE398" s="374"/>
      <c r="AF398" s="374"/>
      <c r="AG398" s="374"/>
      <c r="AH398" s="374"/>
      <c r="AI398" s="374"/>
      <c r="AJ398" s="374"/>
      <c r="AK398" s="374"/>
      <c r="AL398" s="374"/>
      <c r="AM398" s="374"/>
    </row>
    <row r="399" spans="2:39">
      <c r="B399" s="374"/>
      <c r="C399" s="374"/>
      <c r="D399" s="374"/>
      <c r="E399" s="374"/>
      <c r="F399" s="374"/>
      <c r="G399" s="374"/>
      <c r="H399" s="374"/>
      <c r="I399" s="374"/>
      <c r="J399" s="374"/>
      <c r="K399" s="374"/>
      <c r="L399" s="374"/>
      <c r="M399" s="374"/>
      <c r="N399" s="374"/>
      <c r="O399" s="374"/>
      <c r="P399" s="374"/>
      <c r="Q399" s="374"/>
      <c r="R399" s="374"/>
      <c r="S399" s="374"/>
      <c r="T399" s="374"/>
      <c r="U399" s="374"/>
      <c r="V399" s="374"/>
      <c r="W399" s="374"/>
      <c r="X399" s="374"/>
      <c r="Y399" s="374"/>
      <c r="Z399" s="374"/>
      <c r="AA399" s="374"/>
      <c r="AB399" s="374"/>
      <c r="AC399" s="374"/>
      <c r="AD399" s="374"/>
      <c r="AE399" s="374"/>
      <c r="AF399" s="374"/>
      <c r="AG399" s="374"/>
      <c r="AH399" s="374"/>
      <c r="AI399" s="374"/>
      <c r="AJ399" s="374"/>
      <c r="AK399" s="374"/>
      <c r="AL399" s="374"/>
      <c r="AM399" s="374"/>
    </row>
    <row r="400" spans="2:39">
      <c r="B400" s="374"/>
      <c r="C400" s="374"/>
      <c r="D400" s="374"/>
      <c r="E400" s="374"/>
      <c r="F400" s="374"/>
      <c r="G400" s="374"/>
      <c r="H400" s="374"/>
      <c r="I400" s="374"/>
      <c r="J400" s="374"/>
      <c r="K400" s="374"/>
      <c r="L400" s="374"/>
      <c r="M400" s="374"/>
      <c r="N400" s="374"/>
      <c r="O400" s="374"/>
      <c r="P400" s="374"/>
      <c r="Q400" s="374"/>
      <c r="R400" s="374"/>
      <c r="S400" s="374"/>
      <c r="T400" s="374"/>
      <c r="U400" s="374"/>
      <c r="V400" s="374"/>
      <c r="W400" s="374"/>
      <c r="X400" s="374"/>
      <c r="Y400" s="374"/>
      <c r="Z400" s="374"/>
      <c r="AA400" s="374"/>
      <c r="AB400" s="374"/>
      <c r="AC400" s="374"/>
      <c r="AD400" s="374"/>
      <c r="AE400" s="374"/>
      <c r="AF400" s="374"/>
      <c r="AG400" s="374"/>
      <c r="AH400" s="374"/>
      <c r="AI400" s="374"/>
      <c r="AJ400" s="374"/>
      <c r="AK400" s="374"/>
      <c r="AL400" s="374"/>
      <c r="AM400" s="374"/>
    </row>
    <row r="401" spans="2:39">
      <c r="B401" s="374"/>
      <c r="C401" s="374"/>
      <c r="D401" s="374"/>
      <c r="E401" s="374"/>
      <c r="F401" s="374"/>
      <c r="G401" s="374"/>
      <c r="H401" s="374"/>
      <c r="I401" s="374"/>
      <c r="J401" s="374"/>
      <c r="K401" s="374"/>
      <c r="L401" s="374"/>
      <c r="M401" s="374"/>
      <c r="N401" s="374"/>
      <c r="O401" s="374"/>
      <c r="P401" s="374"/>
      <c r="Q401" s="374"/>
      <c r="R401" s="374"/>
      <c r="S401" s="374"/>
      <c r="T401" s="374"/>
      <c r="U401" s="374"/>
      <c r="V401" s="374"/>
      <c r="W401" s="374"/>
      <c r="X401" s="374"/>
      <c r="Y401" s="374"/>
      <c r="Z401" s="374"/>
      <c r="AA401" s="374"/>
      <c r="AB401" s="374"/>
      <c r="AC401" s="374"/>
      <c r="AD401" s="374"/>
      <c r="AE401" s="374"/>
      <c r="AF401" s="374"/>
      <c r="AG401" s="374"/>
      <c r="AH401" s="374"/>
      <c r="AI401" s="374"/>
      <c r="AJ401" s="374"/>
      <c r="AK401" s="374"/>
      <c r="AL401" s="374"/>
      <c r="AM401" s="374"/>
    </row>
    <row r="402" spans="2:39">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F402" s="374"/>
      <c r="AG402" s="374"/>
      <c r="AH402" s="374"/>
      <c r="AI402" s="374"/>
      <c r="AJ402" s="374"/>
      <c r="AK402" s="374"/>
      <c r="AL402" s="374"/>
      <c r="AM402" s="374"/>
    </row>
    <row r="403" spans="2:39">
      <c r="B403" s="374"/>
      <c r="C403" s="374"/>
      <c r="D403" s="374"/>
      <c r="E403" s="374"/>
      <c r="F403" s="374"/>
      <c r="G403" s="374"/>
      <c r="H403" s="374"/>
      <c r="I403" s="374"/>
      <c r="J403" s="374"/>
      <c r="K403" s="374"/>
      <c r="L403" s="374"/>
      <c r="M403" s="374"/>
      <c r="N403" s="374"/>
      <c r="O403" s="374"/>
      <c r="P403" s="374"/>
      <c r="Q403" s="374"/>
      <c r="R403" s="374"/>
      <c r="S403" s="374"/>
      <c r="T403" s="374"/>
      <c r="U403" s="374"/>
      <c r="V403" s="374"/>
      <c r="W403" s="374"/>
      <c r="X403" s="374"/>
      <c r="Y403" s="374"/>
      <c r="Z403" s="374"/>
      <c r="AA403" s="374"/>
      <c r="AB403" s="374"/>
      <c r="AC403" s="374"/>
      <c r="AD403" s="374"/>
      <c r="AE403" s="374"/>
      <c r="AF403" s="374"/>
      <c r="AG403" s="374"/>
      <c r="AH403" s="374"/>
      <c r="AI403" s="374"/>
      <c r="AJ403" s="374"/>
      <c r="AK403" s="374"/>
      <c r="AL403" s="374"/>
      <c r="AM403" s="374"/>
    </row>
    <row r="404" spans="2:39">
      <c r="B404" s="374"/>
      <c r="C404" s="374"/>
      <c r="D404" s="374"/>
      <c r="E404" s="374"/>
      <c r="F404" s="374"/>
      <c r="G404" s="374"/>
      <c r="H404" s="374"/>
      <c r="I404" s="374"/>
      <c r="J404" s="374"/>
      <c r="K404" s="374"/>
      <c r="L404" s="374"/>
      <c r="M404" s="374"/>
      <c r="N404" s="374"/>
      <c r="O404" s="374"/>
      <c r="P404" s="374"/>
      <c r="Q404" s="374"/>
      <c r="R404" s="374"/>
      <c r="S404" s="374"/>
      <c r="T404" s="374"/>
      <c r="U404" s="374"/>
      <c r="V404" s="374"/>
      <c r="W404" s="374"/>
      <c r="X404" s="374"/>
      <c r="Y404" s="374"/>
      <c r="Z404" s="374"/>
      <c r="AA404" s="374"/>
      <c r="AB404" s="374"/>
      <c r="AC404" s="374"/>
      <c r="AD404" s="374"/>
      <c r="AE404" s="374"/>
      <c r="AF404" s="374"/>
      <c r="AG404" s="374"/>
      <c r="AH404" s="374"/>
      <c r="AI404" s="374"/>
      <c r="AJ404" s="374"/>
      <c r="AK404" s="374"/>
      <c r="AL404" s="374"/>
      <c r="AM404" s="374"/>
    </row>
    <row r="405" spans="2:39">
      <c r="B405" s="374"/>
      <c r="C405" s="374"/>
      <c r="D405" s="374"/>
      <c r="E405" s="374"/>
      <c r="F405" s="374"/>
      <c r="G405" s="374"/>
      <c r="H405" s="374"/>
      <c r="I405" s="374"/>
      <c r="J405" s="374"/>
      <c r="K405" s="374"/>
      <c r="L405" s="374"/>
      <c r="M405" s="374"/>
      <c r="N405" s="374"/>
      <c r="O405" s="374"/>
      <c r="P405" s="374"/>
      <c r="Q405" s="374"/>
      <c r="R405" s="374"/>
      <c r="S405" s="374"/>
      <c r="T405" s="374"/>
      <c r="U405" s="374"/>
      <c r="V405" s="374"/>
      <c r="W405" s="374"/>
      <c r="X405" s="374"/>
      <c r="Y405" s="374"/>
      <c r="Z405" s="374"/>
      <c r="AA405" s="374"/>
      <c r="AB405" s="374"/>
      <c r="AC405" s="374"/>
      <c r="AD405" s="374"/>
      <c r="AE405" s="374"/>
      <c r="AF405" s="374"/>
      <c r="AG405" s="374"/>
      <c r="AH405" s="374"/>
      <c r="AI405" s="374"/>
      <c r="AJ405" s="374"/>
      <c r="AK405" s="374"/>
      <c r="AL405" s="374"/>
      <c r="AM405" s="374"/>
    </row>
    <row r="406" spans="2:39">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F406" s="374"/>
      <c r="AG406" s="374"/>
      <c r="AH406" s="374"/>
      <c r="AI406" s="374"/>
      <c r="AJ406" s="374"/>
      <c r="AK406" s="374"/>
      <c r="AL406" s="374"/>
      <c r="AM406" s="374"/>
    </row>
    <row r="407" spans="2:39">
      <c r="B407" s="374"/>
      <c r="C407" s="374"/>
      <c r="D407" s="374"/>
      <c r="E407" s="374"/>
      <c r="F407" s="374"/>
      <c r="G407" s="374"/>
      <c r="H407" s="374"/>
      <c r="I407" s="374"/>
      <c r="J407" s="374"/>
      <c r="K407" s="374"/>
      <c r="L407" s="374"/>
      <c r="M407" s="374"/>
      <c r="N407" s="374"/>
      <c r="O407" s="374"/>
      <c r="P407" s="374"/>
      <c r="Q407" s="374"/>
      <c r="R407" s="374"/>
      <c r="S407" s="374"/>
      <c r="T407" s="374"/>
      <c r="U407" s="374"/>
      <c r="V407" s="374"/>
      <c r="W407" s="374"/>
      <c r="X407" s="374"/>
      <c r="Y407" s="374"/>
      <c r="Z407" s="374"/>
      <c r="AA407" s="374"/>
      <c r="AB407" s="374"/>
      <c r="AC407" s="374"/>
      <c r="AD407" s="374"/>
      <c r="AE407" s="374"/>
      <c r="AF407" s="374"/>
      <c r="AG407" s="374"/>
      <c r="AH407" s="374"/>
      <c r="AI407" s="374"/>
      <c r="AJ407" s="374"/>
      <c r="AK407" s="374"/>
      <c r="AL407" s="374"/>
      <c r="AM407" s="374"/>
    </row>
    <row r="408" spans="2:39">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c r="AG408" s="374"/>
      <c r="AH408" s="374"/>
      <c r="AI408" s="374"/>
      <c r="AJ408" s="374"/>
      <c r="AK408" s="374"/>
      <c r="AL408" s="374"/>
      <c r="AM408" s="374"/>
    </row>
    <row r="409" spans="2:39">
      <c r="B409" s="374"/>
      <c r="C409" s="374"/>
      <c r="D409" s="374"/>
      <c r="E409" s="374"/>
      <c r="F409" s="374"/>
      <c r="G409" s="374"/>
      <c r="H409" s="374"/>
      <c r="I409" s="374"/>
      <c r="J409" s="374"/>
      <c r="K409" s="374"/>
      <c r="L409" s="374"/>
      <c r="M409" s="374"/>
      <c r="N409" s="374"/>
      <c r="O409" s="374"/>
      <c r="P409" s="374"/>
      <c r="Q409" s="374"/>
      <c r="R409" s="374"/>
      <c r="S409" s="374"/>
      <c r="T409" s="374"/>
      <c r="U409" s="374"/>
      <c r="V409" s="374"/>
      <c r="W409" s="374"/>
      <c r="X409" s="374"/>
      <c r="Y409" s="374"/>
      <c r="Z409" s="374"/>
      <c r="AA409" s="374"/>
      <c r="AB409" s="374"/>
      <c r="AC409" s="374"/>
      <c r="AD409" s="374"/>
      <c r="AE409" s="374"/>
      <c r="AF409" s="374"/>
      <c r="AG409" s="374"/>
      <c r="AH409" s="374"/>
      <c r="AI409" s="374"/>
      <c r="AJ409" s="374"/>
      <c r="AK409" s="374"/>
      <c r="AL409" s="374"/>
      <c r="AM409" s="374"/>
    </row>
    <row r="410" spans="2:39">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F410" s="374"/>
      <c r="AG410" s="374"/>
      <c r="AH410" s="374"/>
      <c r="AI410" s="374"/>
      <c r="AJ410" s="374"/>
      <c r="AK410" s="374"/>
      <c r="AL410" s="374"/>
      <c r="AM410" s="374"/>
    </row>
    <row r="411" spans="2:39">
      <c r="B411" s="374"/>
      <c r="C411" s="374"/>
      <c r="D411" s="374"/>
      <c r="E411" s="374"/>
      <c r="F411" s="374"/>
      <c r="G411" s="374"/>
      <c r="H411" s="374"/>
      <c r="I411" s="374"/>
      <c r="J411" s="374"/>
      <c r="K411" s="374"/>
      <c r="L411" s="374"/>
      <c r="M411" s="374"/>
      <c r="N411" s="374"/>
      <c r="O411" s="374"/>
      <c r="P411" s="374"/>
      <c r="Q411" s="374"/>
      <c r="R411" s="374"/>
      <c r="S411" s="374"/>
      <c r="T411" s="374"/>
      <c r="U411" s="374"/>
      <c r="V411" s="374"/>
      <c r="W411" s="374"/>
      <c r="X411" s="374"/>
      <c r="Y411" s="374"/>
      <c r="Z411" s="374"/>
      <c r="AA411" s="374"/>
      <c r="AB411" s="374"/>
      <c r="AC411" s="374"/>
      <c r="AD411" s="374"/>
      <c r="AE411" s="374"/>
      <c r="AF411" s="374"/>
      <c r="AG411" s="374"/>
      <c r="AH411" s="374"/>
      <c r="AI411" s="374"/>
      <c r="AJ411" s="374"/>
      <c r="AK411" s="374"/>
      <c r="AL411" s="374"/>
      <c r="AM411" s="374"/>
    </row>
    <row r="412" spans="2:39">
      <c r="B412" s="374"/>
      <c r="C412" s="374"/>
      <c r="D412" s="374"/>
      <c r="E412" s="374"/>
      <c r="F412" s="374"/>
      <c r="G412" s="374"/>
      <c r="H412" s="374"/>
      <c r="I412" s="374"/>
      <c r="J412" s="374"/>
      <c r="K412" s="374"/>
      <c r="L412" s="374"/>
      <c r="M412" s="374"/>
      <c r="N412" s="374"/>
      <c r="O412" s="374"/>
      <c r="P412" s="374"/>
      <c r="Q412" s="374"/>
      <c r="R412" s="374"/>
      <c r="S412" s="374"/>
      <c r="T412" s="374"/>
      <c r="U412" s="374"/>
      <c r="V412" s="374"/>
      <c r="W412" s="374"/>
      <c r="X412" s="374"/>
      <c r="Y412" s="374"/>
      <c r="Z412" s="374"/>
      <c r="AA412" s="374"/>
      <c r="AB412" s="374"/>
      <c r="AC412" s="374"/>
      <c r="AD412" s="374"/>
      <c r="AE412" s="374"/>
      <c r="AF412" s="374"/>
      <c r="AG412" s="374"/>
      <c r="AH412" s="374"/>
      <c r="AI412" s="374"/>
      <c r="AJ412" s="374"/>
      <c r="AK412" s="374"/>
      <c r="AL412" s="374"/>
      <c r="AM412" s="374"/>
    </row>
    <row r="413" spans="2:39">
      <c r="B413" s="374"/>
      <c r="C413" s="374"/>
      <c r="D413" s="374"/>
      <c r="E413" s="374"/>
      <c r="F413" s="374"/>
      <c r="G413" s="374"/>
      <c r="H413" s="374"/>
      <c r="I413" s="374"/>
      <c r="J413" s="374"/>
      <c r="K413" s="374"/>
      <c r="L413" s="374"/>
      <c r="M413" s="374"/>
      <c r="N413" s="374"/>
      <c r="O413" s="374"/>
      <c r="P413" s="374"/>
      <c r="Q413" s="374"/>
      <c r="R413" s="374"/>
      <c r="S413" s="374"/>
      <c r="T413" s="374"/>
      <c r="U413" s="374"/>
      <c r="V413" s="374"/>
      <c r="W413" s="374"/>
      <c r="X413" s="374"/>
      <c r="Y413" s="374"/>
      <c r="Z413" s="374"/>
      <c r="AA413" s="374"/>
      <c r="AB413" s="374"/>
      <c r="AC413" s="374"/>
      <c r="AD413" s="374"/>
      <c r="AE413" s="374"/>
      <c r="AF413" s="374"/>
      <c r="AG413" s="374"/>
      <c r="AH413" s="374"/>
      <c r="AI413" s="374"/>
      <c r="AJ413" s="374"/>
      <c r="AK413" s="374"/>
      <c r="AL413" s="374"/>
      <c r="AM413" s="374"/>
    </row>
    <row r="414" spans="2:39">
      <c r="B414" s="374"/>
      <c r="C414" s="374"/>
      <c r="D414" s="374"/>
      <c r="E414" s="374"/>
      <c r="F414" s="374"/>
      <c r="G414" s="374"/>
      <c r="H414" s="374"/>
      <c r="I414" s="374"/>
      <c r="J414" s="374"/>
      <c r="K414" s="374"/>
      <c r="L414" s="374"/>
      <c r="M414" s="374"/>
      <c r="N414" s="374"/>
      <c r="O414" s="374"/>
      <c r="P414" s="374"/>
      <c r="Q414" s="374"/>
      <c r="R414" s="374"/>
      <c r="S414" s="374"/>
      <c r="T414" s="374"/>
      <c r="U414" s="374"/>
      <c r="V414" s="374"/>
      <c r="W414" s="374"/>
      <c r="X414" s="374"/>
      <c r="Y414" s="374"/>
      <c r="Z414" s="374"/>
      <c r="AA414" s="374"/>
      <c r="AB414" s="374"/>
      <c r="AC414" s="374"/>
      <c r="AD414" s="374"/>
      <c r="AE414" s="374"/>
      <c r="AF414" s="374"/>
      <c r="AG414" s="374"/>
      <c r="AH414" s="374"/>
      <c r="AI414" s="374"/>
      <c r="AJ414" s="374"/>
      <c r="AK414" s="374"/>
      <c r="AL414" s="374"/>
      <c r="AM414" s="374"/>
    </row>
    <row r="415" spans="2:39">
      <c r="B415" s="374"/>
      <c r="C415" s="374"/>
      <c r="D415" s="374"/>
      <c r="E415" s="374"/>
      <c r="F415" s="374"/>
      <c r="G415" s="374"/>
      <c r="H415" s="374"/>
      <c r="I415" s="374"/>
      <c r="J415" s="374"/>
      <c r="K415" s="374"/>
      <c r="L415" s="374"/>
      <c r="M415" s="374"/>
      <c r="N415" s="374"/>
      <c r="O415" s="374"/>
      <c r="P415" s="374"/>
      <c r="Q415" s="374"/>
      <c r="R415" s="374"/>
      <c r="S415" s="374"/>
      <c r="T415" s="374"/>
      <c r="U415" s="374"/>
      <c r="V415" s="374"/>
      <c r="W415" s="374"/>
      <c r="X415" s="374"/>
      <c r="Y415" s="374"/>
      <c r="Z415" s="374"/>
      <c r="AA415" s="374"/>
      <c r="AB415" s="374"/>
      <c r="AC415" s="374"/>
      <c r="AD415" s="374"/>
      <c r="AE415" s="374"/>
      <c r="AF415" s="374"/>
      <c r="AG415" s="374"/>
      <c r="AH415" s="374"/>
      <c r="AI415" s="374"/>
      <c r="AJ415" s="374"/>
      <c r="AK415" s="374"/>
      <c r="AL415" s="374"/>
      <c r="AM415" s="374"/>
    </row>
    <row r="416" spans="2:39">
      <c r="B416" s="374"/>
      <c r="C416" s="374"/>
      <c r="D416" s="374"/>
      <c r="E416" s="374"/>
      <c r="F416" s="374"/>
      <c r="G416" s="374"/>
      <c r="H416" s="374"/>
      <c r="I416" s="374"/>
      <c r="J416" s="374"/>
      <c r="K416" s="374"/>
      <c r="L416" s="374"/>
      <c r="M416" s="374"/>
      <c r="N416" s="374"/>
      <c r="O416" s="374"/>
      <c r="P416" s="374"/>
      <c r="Q416" s="374"/>
      <c r="R416" s="374"/>
      <c r="S416" s="374"/>
      <c r="T416" s="374"/>
      <c r="U416" s="374"/>
      <c r="V416" s="374"/>
      <c r="W416" s="374"/>
      <c r="X416" s="374"/>
      <c r="Y416" s="374"/>
      <c r="Z416" s="374"/>
      <c r="AA416" s="374"/>
      <c r="AB416" s="374"/>
      <c r="AC416" s="374"/>
      <c r="AD416" s="374"/>
      <c r="AE416" s="374"/>
      <c r="AF416" s="374"/>
      <c r="AG416" s="374"/>
      <c r="AH416" s="374"/>
      <c r="AI416" s="374"/>
      <c r="AJ416" s="374"/>
      <c r="AK416" s="374"/>
      <c r="AL416" s="374"/>
      <c r="AM416" s="374"/>
    </row>
    <row r="417" spans="2:39">
      <c r="B417" s="374"/>
      <c r="C417" s="374"/>
      <c r="D417" s="374"/>
      <c r="E417" s="374"/>
      <c r="F417" s="374"/>
      <c r="G417" s="374"/>
      <c r="H417" s="374"/>
      <c r="I417" s="374"/>
      <c r="J417" s="374"/>
      <c r="K417" s="374"/>
      <c r="L417" s="374"/>
      <c r="M417" s="374"/>
      <c r="N417" s="374"/>
      <c r="O417" s="374"/>
      <c r="P417" s="374"/>
      <c r="Q417" s="374"/>
      <c r="R417" s="374"/>
      <c r="S417" s="374"/>
      <c r="T417" s="374"/>
      <c r="U417" s="374"/>
      <c r="V417" s="374"/>
      <c r="W417" s="374"/>
      <c r="X417" s="374"/>
      <c r="Y417" s="374"/>
      <c r="Z417" s="374"/>
      <c r="AA417" s="374"/>
      <c r="AB417" s="374"/>
      <c r="AC417" s="374"/>
      <c r="AD417" s="374"/>
      <c r="AE417" s="374"/>
      <c r="AF417" s="374"/>
      <c r="AG417" s="374"/>
      <c r="AH417" s="374"/>
      <c r="AI417" s="374"/>
      <c r="AJ417" s="374"/>
      <c r="AK417" s="374"/>
      <c r="AL417" s="374"/>
      <c r="AM417" s="374"/>
    </row>
    <row r="418" spans="2:39">
      <c r="B418" s="374"/>
      <c r="C418" s="374"/>
      <c r="D418" s="374"/>
      <c r="E418" s="374"/>
      <c r="F418" s="374"/>
      <c r="G418" s="374"/>
      <c r="H418" s="374"/>
      <c r="I418" s="374"/>
      <c r="J418" s="374"/>
      <c r="K418" s="374"/>
      <c r="L418" s="374"/>
      <c r="M418" s="374"/>
      <c r="N418" s="374"/>
      <c r="O418" s="374"/>
      <c r="P418" s="374"/>
      <c r="Q418" s="374"/>
      <c r="R418" s="374"/>
      <c r="S418" s="374"/>
      <c r="T418" s="374"/>
      <c r="U418" s="374"/>
      <c r="V418" s="374"/>
      <c r="W418" s="374"/>
      <c r="X418" s="374"/>
      <c r="Y418" s="374"/>
      <c r="Z418" s="374"/>
      <c r="AA418" s="374"/>
      <c r="AB418" s="374"/>
      <c r="AC418" s="374"/>
      <c r="AD418" s="374"/>
      <c r="AE418" s="374"/>
      <c r="AF418" s="374"/>
      <c r="AG418" s="374"/>
      <c r="AH418" s="374"/>
      <c r="AI418" s="374"/>
      <c r="AJ418" s="374"/>
      <c r="AK418" s="374"/>
      <c r="AL418" s="374"/>
      <c r="AM418" s="374"/>
    </row>
    <row r="419" spans="2:39">
      <c r="B419" s="374"/>
      <c r="C419" s="374"/>
      <c r="D419" s="374"/>
      <c r="E419" s="374"/>
      <c r="F419" s="374"/>
      <c r="G419" s="374"/>
      <c r="H419" s="374"/>
      <c r="I419" s="374"/>
      <c r="J419" s="374"/>
      <c r="K419" s="374"/>
      <c r="L419" s="374"/>
      <c r="M419" s="374"/>
      <c r="N419" s="374"/>
      <c r="O419" s="374"/>
      <c r="P419" s="374"/>
      <c r="Q419" s="374"/>
      <c r="R419" s="374"/>
      <c r="S419" s="374"/>
      <c r="T419" s="374"/>
      <c r="U419" s="374"/>
      <c r="V419" s="374"/>
      <c r="W419" s="374"/>
      <c r="X419" s="374"/>
      <c r="Y419" s="374"/>
      <c r="Z419" s="374"/>
      <c r="AA419" s="374"/>
      <c r="AB419" s="374"/>
      <c r="AC419" s="374"/>
      <c r="AD419" s="374"/>
      <c r="AE419" s="374"/>
      <c r="AF419" s="374"/>
      <c r="AG419" s="374"/>
      <c r="AH419" s="374"/>
      <c r="AI419" s="374"/>
      <c r="AJ419" s="374"/>
      <c r="AK419" s="374"/>
      <c r="AL419" s="374"/>
      <c r="AM419" s="374"/>
    </row>
    <row r="420" spans="2:39">
      <c r="B420" s="374"/>
      <c r="C420" s="374"/>
      <c r="D420" s="374"/>
      <c r="E420" s="374"/>
      <c r="F420" s="374"/>
      <c r="G420" s="374"/>
      <c r="H420" s="374"/>
      <c r="I420" s="374"/>
      <c r="J420" s="374"/>
      <c r="K420" s="374"/>
      <c r="L420" s="374"/>
      <c r="M420" s="374"/>
      <c r="N420" s="374"/>
      <c r="O420" s="374"/>
      <c r="P420" s="374"/>
      <c r="Q420" s="374"/>
      <c r="R420" s="374"/>
      <c r="S420" s="374"/>
      <c r="T420" s="374"/>
      <c r="U420" s="374"/>
      <c r="V420" s="374"/>
      <c r="W420" s="374"/>
      <c r="X420" s="374"/>
      <c r="Y420" s="374"/>
      <c r="Z420" s="374"/>
      <c r="AA420" s="374"/>
      <c r="AB420" s="374"/>
      <c r="AC420" s="374"/>
      <c r="AD420" s="374"/>
      <c r="AE420" s="374"/>
      <c r="AF420" s="374"/>
      <c r="AG420" s="374"/>
      <c r="AH420" s="374"/>
      <c r="AI420" s="374"/>
      <c r="AJ420" s="374"/>
      <c r="AK420" s="374"/>
      <c r="AL420" s="374"/>
      <c r="AM420" s="374"/>
    </row>
    <row r="421" spans="2:39">
      <c r="B421" s="374"/>
      <c r="C421" s="374"/>
      <c r="D421" s="374"/>
      <c r="E421" s="374"/>
      <c r="F421" s="374"/>
      <c r="G421" s="374"/>
      <c r="H421" s="374"/>
      <c r="I421" s="374"/>
      <c r="J421" s="374"/>
      <c r="K421" s="374"/>
      <c r="L421" s="374"/>
      <c r="M421" s="374"/>
      <c r="N421" s="374"/>
      <c r="O421" s="374"/>
      <c r="P421" s="374"/>
      <c r="Q421" s="374"/>
      <c r="R421" s="374"/>
      <c r="S421" s="374"/>
      <c r="T421" s="374"/>
      <c r="U421" s="374"/>
      <c r="V421" s="374"/>
      <c r="W421" s="374"/>
      <c r="X421" s="374"/>
      <c r="Y421" s="374"/>
      <c r="Z421" s="374"/>
      <c r="AA421" s="374"/>
      <c r="AB421" s="374"/>
      <c r="AC421" s="374"/>
      <c r="AD421" s="374"/>
      <c r="AE421" s="374"/>
      <c r="AF421" s="374"/>
      <c r="AG421" s="374"/>
      <c r="AH421" s="374"/>
      <c r="AI421" s="374"/>
      <c r="AJ421" s="374"/>
      <c r="AK421" s="374"/>
      <c r="AL421" s="374"/>
      <c r="AM421" s="374"/>
    </row>
    <row r="422" spans="2:39">
      <c r="B422" s="374"/>
      <c r="C422" s="374"/>
      <c r="D422" s="374"/>
      <c r="E422" s="374"/>
      <c r="F422" s="374"/>
      <c r="G422" s="374"/>
      <c r="H422" s="374"/>
      <c r="I422" s="374"/>
      <c r="J422" s="374"/>
      <c r="K422" s="374"/>
      <c r="L422" s="374"/>
      <c r="M422" s="374"/>
      <c r="N422" s="374"/>
      <c r="O422" s="374"/>
      <c r="P422" s="374"/>
      <c r="Q422" s="374"/>
      <c r="R422" s="374"/>
      <c r="S422" s="374"/>
      <c r="T422" s="374"/>
      <c r="U422" s="374"/>
      <c r="V422" s="374"/>
      <c r="W422" s="374"/>
      <c r="X422" s="374"/>
      <c r="Y422" s="374"/>
      <c r="Z422" s="374"/>
      <c r="AA422" s="374"/>
      <c r="AB422" s="374"/>
      <c r="AC422" s="374"/>
      <c r="AD422" s="374"/>
      <c r="AE422" s="374"/>
      <c r="AF422" s="374"/>
      <c r="AG422" s="374"/>
      <c r="AH422" s="374"/>
      <c r="AI422" s="374"/>
      <c r="AJ422" s="374"/>
      <c r="AK422" s="374"/>
      <c r="AL422" s="374"/>
      <c r="AM422" s="374"/>
    </row>
    <row r="423" spans="2:39">
      <c r="B423" s="374"/>
      <c r="C423" s="374"/>
      <c r="D423" s="374"/>
      <c r="E423" s="374"/>
      <c r="F423" s="374"/>
      <c r="G423" s="374"/>
      <c r="H423" s="374"/>
      <c r="I423" s="374"/>
      <c r="J423" s="374"/>
      <c r="K423" s="374"/>
      <c r="L423" s="374"/>
      <c r="M423" s="374"/>
      <c r="N423" s="374"/>
      <c r="O423" s="374"/>
      <c r="P423" s="374"/>
      <c r="Q423" s="374"/>
      <c r="R423" s="374"/>
      <c r="S423" s="374"/>
      <c r="T423" s="374"/>
      <c r="U423" s="374"/>
      <c r="V423" s="374"/>
      <c r="W423" s="374"/>
      <c r="X423" s="374"/>
      <c r="Y423" s="374"/>
      <c r="Z423" s="374"/>
      <c r="AA423" s="374"/>
      <c r="AB423" s="374"/>
      <c r="AC423" s="374"/>
      <c r="AD423" s="374"/>
      <c r="AE423" s="374"/>
      <c r="AF423" s="374"/>
      <c r="AG423" s="374"/>
      <c r="AH423" s="374"/>
      <c r="AI423" s="374"/>
      <c r="AJ423" s="374"/>
      <c r="AK423" s="374"/>
      <c r="AL423" s="374"/>
      <c r="AM423" s="374"/>
    </row>
    <row r="424" spans="2:39">
      <c r="B424" s="374"/>
      <c r="C424" s="374"/>
      <c r="D424" s="374"/>
      <c r="E424" s="374"/>
      <c r="F424" s="374"/>
      <c r="G424" s="374"/>
      <c r="H424" s="374"/>
      <c r="I424" s="374"/>
      <c r="J424" s="374"/>
      <c r="K424" s="374"/>
      <c r="L424" s="374"/>
      <c r="M424" s="374"/>
      <c r="N424" s="374"/>
      <c r="O424" s="374"/>
      <c r="P424" s="374"/>
      <c r="Q424" s="374"/>
      <c r="R424" s="374"/>
      <c r="S424" s="374"/>
      <c r="T424" s="374"/>
      <c r="U424" s="374"/>
      <c r="V424" s="374"/>
      <c r="W424" s="374"/>
      <c r="X424" s="374"/>
      <c r="Y424" s="374"/>
      <c r="Z424" s="374"/>
      <c r="AA424" s="374"/>
      <c r="AB424" s="374"/>
      <c r="AC424" s="374"/>
      <c r="AD424" s="374"/>
      <c r="AE424" s="374"/>
      <c r="AF424" s="374"/>
      <c r="AG424" s="374"/>
      <c r="AH424" s="374"/>
      <c r="AI424" s="374"/>
      <c r="AJ424" s="374"/>
      <c r="AK424" s="374"/>
      <c r="AL424" s="374"/>
      <c r="AM424" s="374"/>
    </row>
    <row r="425" spans="2:39">
      <c r="B425" s="374"/>
      <c r="C425" s="374"/>
      <c r="D425" s="374"/>
      <c r="E425" s="374"/>
      <c r="F425" s="374"/>
      <c r="G425" s="374"/>
      <c r="H425" s="374"/>
      <c r="I425" s="374"/>
      <c r="J425" s="374"/>
      <c r="K425" s="374"/>
      <c r="L425" s="374"/>
      <c r="M425" s="374"/>
      <c r="N425" s="374"/>
      <c r="O425" s="374"/>
      <c r="P425" s="374"/>
      <c r="Q425" s="374"/>
      <c r="R425" s="374"/>
      <c r="S425" s="374"/>
      <c r="T425" s="374"/>
      <c r="U425" s="374"/>
      <c r="V425" s="374"/>
      <c r="W425" s="374"/>
      <c r="X425" s="374"/>
      <c r="Y425" s="374"/>
      <c r="Z425" s="374"/>
      <c r="AA425" s="374"/>
      <c r="AB425" s="374"/>
      <c r="AC425" s="374"/>
      <c r="AD425" s="374"/>
      <c r="AE425" s="374"/>
      <c r="AF425" s="374"/>
      <c r="AG425" s="374"/>
      <c r="AH425" s="374"/>
      <c r="AI425" s="374"/>
      <c r="AJ425" s="374"/>
      <c r="AK425" s="374"/>
      <c r="AL425" s="374"/>
      <c r="AM425" s="374"/>
    </row>
    <row r="426" spans="2:39">
      <c r="B426" s="374"/>
      <c r="C426" s="374"/>
      <c r="D426" s="374"/>
      <c r="E426" s="374"/>
      <c r="F426" s="374"/>
      <c r="G426" s="374"/>
      <c r="H426" s="374"/>
      <c r="I426" s="374"/>
      <c r="J426" s="374"/>
      <c r="K426" s="374"/>
      <c r="L426" s="374"/>
      <c r="M426" s="374"/>
      <c r="N426" s="374"/>
      <c r="O426" s="374"/>
      <c r="P426" s="374"/>
      <c r="Q426" s="374"/>
      <c r="R426" s="374"/>
      <c r="S426" s="374"/>
      <c r="T426" s="374"/>
      <c r="U426" s="374"/>
      <c r="V426" s="374"/>
      <c r="W426" s="374"/>
      <c r="X426" s="374"/>
      <c r="Y426" s="374"/>
      <c r="Z426" s="374"/>
      <c r="AA426" s="374"/>
      <c r="AB426" s="374"/>
      <c r="AC426" s="374"/>
      <c r="AD426" s="374"/>
      <c r="AE426" s="374"/>
      <c r="AF426" s="374"/>
      <c r="AG426" s="374"/>
      <c r="AH426" s="374"/>
      <c r="AI426" s="374"/>
      <c r="AJ426" s="374"/>
      <c r="AK426" s="374"/>
      <c r="AL426" s="374"/>
      <c r="AM426" s="374"/>
    </row>
    <row r="427" spans="2:39">
      <c r="B427" s="374"/>
      <c r="C427" s="374"/>
      <c r="D427" s="374"/>
      <c r="E427" s="374"/>
      <c r="F427" s="374"/>
      <c r="G427" s="374"/>
      <c r="H427" s="374"/>
      <c r="I427" s="374"/>
      <c r="J427" s="374"/>
      <c r="K427" s="374"/>
      <c r="L427" s="374"/>
      <c r="M427" s="374"/>
      <c r="N427" s="374"/>
      <c r="O427" s="374"/>
      <c r="P427" s="374"/>
      <c r="Q427" s="374"/>
      <c r="R427" s="374"/>
      <c r="S427" s="374"/>
      <c r="T427" s="374"/>
      <c r="U427" s="374"/>
      <c r="V427" s="374"/>
      <c r="W427" s="374"/>
      <c r="X427" s="374"/>
      <c r="Y427" s="374"/>
      <c r="Z427" s="374"/>
      <c r="AA427" s="374"/>
      <c r="AB427" s="374"/>
      <c r="AC427" s="374"/>
      <c r="AD427" s="374"/>
      <c r="AE427" s="374"/>
      <c r="AF427" s="374"/>
      <c r="AG427" s="374"/>
      <c r="AH427" s="374"/>
      <c r="AI427" s="374"/>
      <c r="AJ427" s="374"/>
      <c r="AK427" s="374"/>
      <c r="AL427" s="374"/>
      <c r="AM427" s="374"/>
    </row>
    <row r="428" spans="2:39">
      <c r="B428" s="374"/>
      <c r="C428" s="374"/>
      <c r="D428" s="374"/>
      <c r="E428" s="374"/>
      <c r="F428" s="374"/>
      <c r="G428" s="374"/>
      <c r="H428" s="374"/>
      <c r="I428" s="374"/>
      <c r="J428" s="374"/>
      <c r="K428" s="374"/>
      <c r="L428" s="374"/>
      <c r="M428" s="374"/>
      <c r="N428" s="374"/>
      <c r="O428" s="374"/>
      <c r="P428" s="374"/>
      <c r="Q428" s="374"/>
      <c r="R428" s="374"/>
      <c r="S428" s="374"/>
      <c r="T428" s="374"/>
      <c r="U428" s="374"/>
      <c r="V428" s="374"/>
      <c r="W428" s="374"/>
      <c r="X428" s="374"/>
      <c r="Y428" s="374"/>
      <c r="Z428" s="374"/>
      <c r="AA428" s="374"/>
      <c r="AB428" s="374"/>
      <c r="AC428" s="374"/>
      <c r="AD428" s="374"/>
      <c r="AE428" s="374"/>
      <c r="AF428" s="374"/>
      <c r="AG428" s="374"/>
      <c r="AH428" s="374"/>
      <c r="AI428" s="374"/>
      <c r="AJ428" s="374"/>
      <c r="AK428" s="374"/>
      <c r="AL428" s="374"/>
      <c r="AM428" s="374"/>
    </row>
    <row r="429" spans="2:39">
      <c r="B429" s="374"/>
      <c r="C429" s="374"/>
      <c r="D429" s="374"/>
      <c r="E429" s="374"/>
      <c r="F429" s="374"/>
      <c r="G429" s="374"/>
      <c r="H429" s="374"/>
      <c r="I429" s="374"/>
      <c r="J429" s="374"/>
      <c r="K429" s="374"/>
      <c r="L429" s="374"/>
      <c r="M429" s="374"/>
      <c r="N429" s="374"/>
      <c r="O429" s="374"/>
      <c r="P429" s="374"/>
      <c r="Q429" s="374"/>
      <c r="R429" s="374"/>
      <c r="S429" s="374"/>
      <c r="T429" s="374"/>
      <c r="U429" s="374"/>
      <c r="V429" s="374"/>
      <c r="W429" s="374"/>
      <c r="X429" s="374"/>
      <c r="Y429" s="374"/>
      <c r="Z429" s="374"/>
      <c r="AA429" s="374"/>
      <c r="AB429" s="374"/>
      <c r="AC429" s="374"/>
      <c r="AD429" s="374"/>
      <c r="AE429" s="374"/>
      <c r="AF429" s="374"/>
      <c r="AG429" s="374"/>
      <c r="AH429" s="374"/>
      <c r="AI429" s="374"/>
      <c r="AJ429" s="374"/>
      <c r="AK429" s="374"/>
      <c r="AL429" s="374"/>
      <c r="AM429" s="374"/>
    </row>
    <row r="430" spans="2:39">
      <c r="B430" s="374"/>
      <c r="C430" s="374"/>
      <c r="D430" s="374"/>
      <c r="E430" s="374"/>
      <c r="F430" s="374"/>
      <c r="G430" s="374"/>
      <c r="H430" s="374"/>
      <c r="I430" s="374"/>
      <c r="J430" s="374"/>
      <c r="K430" s="374"/>
      <c r="L430" s="374"/>
      <c r="M430" s="374"/>
      <c r="N430" s="374"/>
      <c r="O430" s="374"/>
      <c r="P430" s="374"/>
      <c r="Q430" s="374"/>
      <c r="R430" s="374"/>
      <c r="S430" s="374"/>
      <c r="T430" s="374"/>
      <c r="U430" s="374"/>
      <c r="V430" s="374"/>
      <c r="W430" s="374"/>
      <c r="X430" s="374"/>
      <c r="Y430" s="374"/>
      <c r="Z430" s="374"/>
      <c r="AA430" s="374"/>
      <c r="AB430" s="374"/>
      <c r="AC430" s="374"/>
      <c r="AD430" s="374"/>
      <c r="AE430" s="374"/>
      <c r="AF430" s="374"/>
      <c r="AG430" s="374"/>
      <c r="AH430" s="374"/>
      <c r="AI430" s="374"/>
      <c r="AJ430" s="374"/>
      <c r="AK430" s="374"/>
      <c r="AL430" s="374"/>
      <c r="AM430" s="374"/>
    </row>
    <row r="431" spans="2:39">
      <c r="B431" s="374"/>
      <c r="C431" s="374"/>
      <c r="D431" s="374"/>
      <c r="E431" s="374"/>
      <c r="F431" s="374"/>
      <c r="G431" s="374"/>
      <c r="H431" s="374"/>
      <c r="I431" s="374"/>
      <c r="J431" s="374"/>
      <c r="K431" s="374"/>
      <c r="L431" s="374"/>
      <c r="M431" s="374"/>
      <c r="N431" s="374"/>
      <c r="O431" s="374"/>
      <c r="P431" s="374"/>
      <c r="Q431" s="374"/>
      <c r="R431" s="374"/>
      <c r="S431" s="374"/>
      <c r="T431" s="374"/>
      <c r="U431" s="374"/>
      <c r="V431" s="374"/>
      <c r="W431" s="374"/>
      <c r="X431" s="374"/>
      <c r="Y431" s="374"/>
      <c r="Z431" s="374"/>
      <c r="AA431" s="374"/>
      <c r="AB431" s="374"/>
      <c r="AC431" s="374"/>
      <c r="AD431" s="374"/>
      <c r="AE431" s="374"/>
      <c r="AF431" s="374"/>
      <c r="AG431" s="374"/>
      <c r="AH431" s="374"/>
      <c r="AI431" s="374"/>
      <c r="AJ431" s="374"/>
      <c r="AK431" s="374"/>
      <c r="AL431" s="374"/>
      <c r="AM431" s="374"/>
    </row>
    <row r="432" spans="2:39">
      <c r="B432" s="374"/>
      <c r="C432" s="374"/>
      <c r="D432" s="374"/>
      <c r="E432" s="374"/>
      <c r="F432" s="374"/>
      <c r="G432" s="374"/>
      <c r="H432" s="374"/>
      <c r="I432" s="374"/>
      <c r="J432" s="374"/>
      <c r="K432" s="374"/>
      <c r="L432" s="374"/>
      <c r="M432" s="374"/>
      <c r="N432" s="374"/>
      <c r="O432" s="374"/>
      <c r="P432" s="374"/>
      <c r="Q432" s="374"/>
      <c r="R432" s="374"/>
      <c r="S432" s="374"/>
      <c r="T432" s="374"/>
      <c r="U432" s="374"/>
      <c r="V432" s="374"/>
      <c r="W432" s="374"/>
      <c r="X432" s="374"/>
      <c r="Y432" s="374"/>
      <c r="Z432" s="374"/>
      <c r="AA432" s="374"/>
      <c r="AB432" s="374"/>
      <c r="AC432" s="374"/>
      <c r="AD432" s="374"/>
      <c r="AE432" s="374"/>
      <c r="AF432" s="374"/>
      <c r="AG432" s="374"/>
      <c r="AH432" s="374"/>
      <c r="AI432" s="374"/>
      <c r="AJ432" s="374"/>
      <c r="AK432" s="374"/>
      <c r="AL432" s="374"/>
      <c r="AM432" s="374"/>
    </row>
    <row r="433" spans="2:39">
      <c r="B433" s="374"/>
      <c r="C433" s="374"/>
      <c r="D433" s="374"/>
      <c r="E433" s="374"/>
      <c r="F433" s="374"/>
      <c r="G433" s="374"/>
      <c r="H433" s="374"/>
      <c r="I433" s="374"/>
      <c r="J433" s="374"/>
      <c r="K433" s="374"/>
      <c r="L433" s="374"/>
      <c r="M433" s="374"/>
      <c r="N433" s="374"/>
      <c r="O433" s="374"/>
      <c r="P433" s="374"/>
      <c r="Q433" s="374"/>
      <c r="R433" s="374"/>
      <c r="S433" s="374"/>
      <c r="T433" s="374"/>
      <c r="U433" s="374"/>
      <c r="V433" s="374"/>
      <c r="W433" s="374"/>
      <c r="X433" s="374"/>
      <c r="Y433" s="374"/>
      <c r="Z433" s="374"/>
      <c r="AA433" s="374"/>
      <c r="AB433" s="374"/>
      <c r="AC433" s="374"/>
      <c r="AD433" s="374"/>
      <c r="AE433" s="374"/>
      <c r="AF433" s="374"/>
      <c r="AG433" s="374"/>
      <c r="AH433" s="374"/>
      <c r="AI433" s="374"/>
      <c r="AJ433" s="374"/>
      <c r="AK433" s="374"/>
      <c r="AL433" s="374"/>
      <c r="AM433" s="374"/>
    </row>
    <row r="434" spans="2:39">
      <c r="B434" s="374"/>
      <c r="C434" s="374"/>
      <c r="D434" s="374"/>
      <c r="E434" s="374"/>
      <c r="F434" s="374"/>
      <c r="G434" s="374"/>
      <c r="H434" s="374"/>
      <c r="I434" s="374"/>
      <c r="J434" s="374"/>
      <c r="K434" s="374"/>
      <c r="L434" s="374"/>
      <c r="M434" s="374"/>
      <c r="N434" s="374"/>
      <c r="O434" s="374"/>
      <c r="P434" s="374"/>
      <c r="Q434" s="374"/>
      <c r="R434" s="374"/>
      <c r="S434" s="374"/>
      <c r="T434" s="374"/>
      <c r="U434" s="374"/>
      <c r="V434" s="374"/>
      <c r="W434" s="374"/>
      <c r="X434" s="374"/>
      <c r="Y434" s="374"/>
      <c r="Z434" s="374"/>
      <c r="AA434" s="374"/>
      <c r="AB434" s="374"/>
      <c r="AC434" s="374"/>
      <c r="AD434" s="374"/>
      <c r="AE434" s="374"/>
      <c r="AF434" s="374"/>
      <c r="AG434" s="374"/>
      <c r="AH434" s="374"/>
      <c r="AI434" s="374"/>
      <c r="AJ434" s="374"/>
      <c r="AK434" s="374"/>
      <c r="AL434" s="374"/>
      <c r="AM434" s="374"/>
    </row>
    <row r="435" spans="2:39">
      <c r="B435" s="374"/>
      <c r="C435" s="374"/>
      <c r="D435" s="374"/>
      <c r="E435" s="374"/>
      <c r="F435" s="374"/>
      <c r="G435" s="374"/>
      <c r="H435" s="374"/>
      <c r="I435" s="374"/>
      <c r="J435" s="374"/>
      <c r="K435" s="374"/>
      <c r="L435" s="374"/>
      <c r="M435" s="374"/>
      <c r="N435" s="374"/>
      <c r="O435" s="374"/>
      <c r="P435" s="374"/>
      <c r="Q435" s="374"/>
      <c r="R435" s="374"/>
      <c r="S435" s="374"/>
      <c r="T435" s="374"/>
      <c r="U435" s="374"/>
      <c r="V435" s="374"/>
      <c r="W435" s="374"/>
      <c r="X435" s="374"/>
      <c r="Y435" s="374"/>
      <c r="Z435" s="374"/>
      <c r="AA435" s="374"/>
      <c r="AB435" s="374"/>
      <c r="AC435" s="374"/>
      <c r="AD435" s="374"/>
      <c r="AE435" s="374"/>
      <c r="AF435" s="374"/>
      <c r="AG435" s="374"/>
      <c r="AH435" s="374"/>
      <c r="AI435" s="374"/>
      <c r="AJ435" s="374"/>
      <c r="AK435" s="374"/>
      <c r="AL435" s="374"/>
      <c r="AM435" s="374"/>
    </row>
    <row r="436" spans="2:39">
      <c r="B436" s="374"/>
      <c r="C436" s="374"/>
      <c r="D436" s="374"/>
      <c r="E436" s="374"/>
      <c r="F436" s="374"/>
      <c r="G436" s="374"/>
      <c r="H436" s="374"/>
      <c r="I436" s="374"/>
      <c r="J436" s="374"/>
      <c r="K436" s="374"/>
      <c r="L436" s="374"/>
      <c r="M436" s="374"/>
      <c r="N436" s="374"/>
      <c r="O436" s="374"/>
      <c r="P436" s="374"/>
      <c r="Q436" s="374"/>
      <c r="R436" s="374"/>
      <c r="S436" s="374"/>
      <c r="T436" s="374"/>
      <c r="U436" s="374"/>
      <c r="V436" s="374"/>
      <c r="W436" s="374"/>
      <c r="X436" s="374"/>
      <c r="Y436" s="374"/>
      <c r="Z436" s="374"/>
      <c r="AA436" s="374"/>
      <c r="AB436" s="374"/>
      <c r="AC436" s="374"/>
      <c r="AD436" s="374"/>
      <c r="AE436" s="374"/>
      <c r="AF436" s="374"/>
      <c r="AG436" s="374"/>
      <c r="AH436" s="374"/>
      <c r="AI436" s="374"/>
      <c r="AJ436" s="374"/>
      <c r="AK436" s="374"/>
      <c r="AL436" s="374"/>
      <c r="AM436" s="374"/>
    </row>
    <row r="437" spans="2:39">
      <c r="B437" s="374"/>
      <c r="C437" s="374"/>
      <c r="D437" s="374"/>
      <c r="E437" s="374"/>
      <c r="F437" s="374"/>
      <c r="G437" s="374"/>
      <c r="H437" s="374"/>
      <c r="I437" s="374"/>
      <c r="J437" s="374"/>
      <c r="K437" s="374"/>
      <c r="L437" s="374"/>
      <c r="M437" s="374"/>
      <c r="N437" s="374"/>
      <c r="O437" s="374"/>
      <c r="P437" s="374"/>
      <c r="Q437" s="374"/>
      <c r="R437" s="374"/>
      <c r="S437" s="374"/>
      <c r="T437" s="374"/>
      <c r="U437" s="374"/>
      <c r="V437" s="374"/>
      <c r="W437" s="374"/>
      <c r="X437" s="374"/>
      <c r="Y437" s="374"/>
      <c r="Z437" s="374"/>
      <c r="AA437" s="374"/>
      <c r="AB437" s="374"/>
      <c r="AC437" s="374"/>
      <c r="AD437" s="374"/>
      <c r="AE437" s="374"/>
      <c r="AF437" s="374"/>
      <c r="AG437" s="374"/>
      <c r="AH437" s="374"/>
      <c r="AI437" s="374"/>
      <c r="AJ437" s="374"/>
      <c r="AK437" s="374"/>
      <c r="AL437" s="374"/>
      <c r="AM437" s="374"/>
    </row>
    <row r="438" spans="2:39">
      <c r="B438" s="374"/>
      <c r="C438" s="374"/>
      <c r="D438" s="374"/>
      <c r="E438" s="374"/>
      <c r="F438" s="374"/>
      <c r="G438" s="374"/>
      <c r="H438" s="374"/>
      <c r="I438" s="374"/>
      <c r="J438" s="374"/>
      <c r="K438" s="374"/>
      <c r="L438" s="374"/>
      <c r="M438" s="374"/>
      <c r="N438" s="374"/>
      <c r="O438" s="374"/>
      <c r="P438" s="374"/>
      <c r="Q438" s="374"/>
      <c r="R438" s="374"/>
      <c r="S438" s="374"/>
      <c r="T438" s="374"/>
      <c r="U438" s="374"/>
      <c r="V438" s="374"/>
      <c r="W438" s="374"/>
      <c r="X438" s="374"/>
      <c r="Y438" s="374"/>
      <c r="Z438" s="374"/>
      <c r="AA438" s="374"/>
      <c r="AB438" s="374"/>
      <c r="AC438" s="374"/>
      <c r="AD438" s="374"/>
      <c r="AE438" s="374"/>
      <c r="AF438" s="374"/>
      <c r="AG438" s="374"/>
      <c r="AH438" s="374"/>
      <c r="AI438" s="374"/>
      <c r="AJ438" s="374"/>
      <c r="AK438" s="374"/>
      <c r="AL438" s="374"/>
      <c r="AM438" s="374"/>
    </row>
    <row r="439" spans="2:39">
      <c r="B439" s="374"/>
      <c r="C439" s="374"/>
      <c r="D439" s="374"/>
      <c r="E439" s="374"/>
      <c r="F439" s="374"/>
      <c r="G439" s="374"/>
      <c r="H439" s="374"/>
      <c r="I439" s="374"/>
      <c r="J439" s="374"/>
      <c r="K439" s="374"/>
      <c r="L439" s="374"/>
      <c r="M439" s="374"/>
      <c r="N439" s="374"/>
      <c r="O439" s="374"/>
      <c r="P439" s="374"/>
      <c r="Q439" s="374"/>
      <c r="R439" s="374"/>
      <c r="S439" s="374"/>
      <c r="T439" s="374"/>
      <c r="U439" s="374"/>
      <c r="V439" s="374"/>
      <c r="W439" s="374"/>
      <c r="X439" s="374"/>
      <c r="Y439" s="374"/>
      <c r="Z439" s="374"/>
      <c r="AA439" s="374"/>
      <c r="AB439" s="374"/>
      <c r="AC439" s="374"/>
      <c r="AD439" s="374"/>
      <c r="AE439" s="374"/>
      <c r="AF439" s="374"/>
      <c r="AG439" s="374"/>
      <c r="AH439" s="374"/>
      <c r="AI439" s="374"/>
      <c r="AJ439" s="374"/>
      <c r="AK439" s="374"/>
      <c r="AL439" s="374"/>
      <c r="AM439" s="374"/>
    </row>
    <row r="440" spans="2:39">
      <c r="B440" s="374"/>
      <c r="C440" s="374"/>
      <c r="D440" s="374"/>
      <c r="E440" s="374"/>
      <c r="F440" s="374"/>
      <c r="G440" s="374"/>
      <c r="H440" s="374"/>
      <c r="I440" s="374"/>
      <c r="J440" s="374"/>
      <c r="K440" s="374"/>
      <c r="L440" s="374"/>
      <c r="M440" s="374"/>
      <c r="N440" s="374"/>
      <c r="O440" s="374"/>
      <c r="P440" s="374"/>
      <c r="Q440" s="374"/>
      <c r="R440" s="374"/>
      <c r="S440" s="374"/>
      <c r="T440" s="374"/>
      <c r="U440" s="374"/>
      <c r="V440" s="374"/>
      <c r="W440" s="374"/>
      <c r="X440" s="374"/>
      <c r="Y440" s="374"/>
      <c r="Z440" s="374"/>
      <c r="AA440" s="374"/>
      <c r="AB440" s="374"/>
      <c r="AC440" s="374"/>
      <c r="AD440" s="374"/>
      <c r="AE440" s="374"/>
      <c r="AF440" s="374"/>
      <c r="AG440" s="374"/>
      <c r="AH440" s="374"/>
      <c r="AI440" s="374"/>
      <c r="AJ440" s="374"/>
      <c r="AK440" s="374"/>
      <c r="AL440" s="374"/>
      <c r="AM440" s="374"/>
    </row>
    <row r="441" spans="2:39">
      <c r="B441" s="374"/>
      <c r="C441" s="374"/>
      <c r="D441" s="374"/>
      <c r="E441" s="374"/>
      <c r="F441" s="374"/>
      <c r="G441" s="374"/>
      <c r="H441" s="374"/>
      <c r="I441" s="374"/>
      <c r="J441" s="374"/>
      <c r="K441" s="374"/>
      <c r="L441" s="374"/>
      <c r="M441" s="374"/>
      <c r="N441" s="374"/>
      <c r="O441" s="374"/>
      <c r="P441" s="374"/>
      <c r="Q441" s="374"/>
      <c r="R441" s="374"/>
      <c r="S441" s="374"/>
      <c r="T441" s="374"/>
      <c r="U441" s="374"/>
      <c r="V441" s="374"/>
      <c r="W441" s="374"/>
      <c r="X441" s="374"/>
      <c r="Y441" s="374"/>
      <c r="Z441" s="374"/>
      <c r="AA441" s="374"/>
      <c r="AB441" s="374"/>
      <c r="AC441" s="374"/>
      <c r="AD441" s="374"/>
      <c r="AE441" s="374"/>
      <c r="AF441" s="374"/>
      <c r="AG441" s="374"/>
      <c r="AH441" s="374"/>
      <c r="AI441" s="374"/>
      <c r="AJ441" s="374"/>
      <c r="AK441" s="374"/>
      <c r="AL441" s="374"/>
      <c r="AM441" s="374"/>
    </row>
    <row r="442" spans="2:39">
      <c r="B442" s="374"/>
      <c r="C442" s="374"/>
      <c r="D442" s="374"/>
      <c r="E442" s="374"/>
      <c r="F442" s="374"/>
      <c r="G442" s="374"/>
      <c r="H442" s="374"/>
      <c r="I442" s="374"/>
      <c r="J442" s="374"/>
      <c r="K442" s="374"/>
      <c r="L442" s="374"/>
      <c r="M442" s="374"/>
      <c r="N442" s="374"/>
      <c r="O442" s="374"/>
      <c r="P442" s="374"/>
      <c r="Q442" s="374"/>
      <c r="R442" s="374"/>
      <c r="S442" s="374"/>
      <c r="T442" s="374"/>
      <c r="U442" s="374"/>
      <c r="V442" s="374"/>
      <c r="W442" s="374"/>
      <c r="X442" s="374"/>
      <c r="Y442" s="374"/>
      <c r="Z442" s="374"/>
      <c r="AA442" s="374"/>
      <c r="AB442" s="374"/>
      <c r="AC442" s="374"/>
      <c r="AD442" s="374"/>
      <c r="AE442" s="374"/>
      <c r="AF442" s="374"/>
      <c r="AG442" s="374"/>
      <c r="AH442" s="374"/>
      <c r="AI442" s="374"/>
      <c r="AJ442" s="374"/>
      <c r="AK442" s="374"/>
      <c r="AL442" s="374"/>
      <c r="AM442" s="374"/>
    </row>
    <row r="443" spans="2:39">
      <c r="B443" s="374"/>
      <c r="C443" s="374"/>
      <c r="D443" s="374"/>
      <c r="E443" s="374"/>
      <c r="F443" s="374"/>
      <c r="G443" s="374"/>
      <c r="H443" s="374"/>
      <c r="I443" s="374"/>
      <c r="J443" s="374"/>
      <c r="K443" s="374"/>
      <c r="L443" s="374"/>
      <c r="M443" s="374"/>
      <c r="N443" s="374"/>
      <c r="O443" s="374"/>
      <c r="P443" s="374"/>
      <c r="Q443" s="374"/>
      <c r="R443" s="374"/>
      <c r="S443" s="374"/>
      <c r="T443" s="374"/>
      <c r="U443" s="374"/>
      <c r="V443" s="374"/>
      <c r="W443" s="374"/>
      <c r="X443" s="374"/>
      <c r="Y443" s="374"/>
      <c r="Z443" s="374"/>
      <c r="AA443" s="374"/>
      <c r="AB443" s="374"/>
      <c r="AC443" s="374"/>
      <c r="AD443" s="374"/>
      <c r="AE443" s="374"/>
      <c r="AF443" s="374"/>
      <c r="AG443" s="374"/>
      <c r="AH443" s="374"/>
      <c r="AI443" s="374"/>
      <c r="AJ443" s="374"/>
      <c r="AK443" s="374"/>
      <c r="AL443" s="374"/>
      <c r="AM443" s="374"/>
    </row>
    <row r="444" spans="2:39">
      <c r="B444" s="374"/>
      <c r="C444" s="374"/>
      <c r="D444" s="374"/>
      <c r="E444" s="374"/>
      <c r="F444" s="374"/>
      <c r="G444" s="374"/>
      <c r="H444" s="374"/>
      <c r="I444" s="374"/>
      <c r="J444" s="374"/>
      <c r="K444" s="374"/>
      <c r="L444" s="374"/>
      <c r="M444" s="374"/>
      <c r="N444" s="374"/>
      <c r="O444" s="374"/>
      <c r="P444" s="374"/>
      <c r="Q444" s="374"/>
      <c r="R444" s="374"/>
      <c r="S444" s="374"/>
      <c r="T444" s="374"/>
      <c r="U444" s="374"/>
      <c r="V444" s="374"/>
      <c r="W444" s="374"/>
      <c r="X444" s="374"/>
      <c r="Y444" s="374"/>
      <c r="Z444" s="374"/>
      <c r="AA444" s="374"/>
      <c r="AB444" s="374"/>
      <c r="AC444" s="374"/>
      <c r="AD444" s="374"/>
      <c r="AE444" s="374"/>
      <c r="AF444" s="374"/>
      <c r="AG444" s="374"/>
      <c r="AH444" s="374"/>
      <c r="AI444" s="374"/>
      <c r="AJ444" s="374"/>
      <c r="AK444" s="374"/>
      <c r="AL444" s="374"/>
      <c r="AM444" s="374"/>
    </row>
    <row r="445" spans="2:39">
      <c r="B445" s="374"/>
      <c r="C445" s="374"/>
      <c r="D445" s="374"/>
      <c r="E445" s="374"/>
      <c r="F445" s="374"/>
      <c r="G445" s="374"/>
      <c r="H445" s="374"/>
      <c r="I445" s="374"/>
      <c r="J445" s="374"/>
      <c r="K445" s="374"/>
      <c r="L445" s="374"/>
      <c r="M445" s="374"/>
      <c r="N445" s="374"/>
      <c r="O445" s="374"/>
      <c r="P445" s="374"/>
      <c r="Q445" s="374"/>
      <c r="R445" s="374"/>
      <c r="S445" s="374"/>
      <c r="T445" s="374"/>
      <c r="U445" s="374"/>
      <c r="V445" s="374"/>
      <c r="W445" s="374"/>
      <c r="X445" s="374"/>
      <c r="Y445" s="374"/>
      <c r="Z445" s="374"/>
      <c r="AA445" s="374"/>
      <c r="AB445" s="374"/>
      <c r="AC445" s="374"/>
      <c r="AD445" s="374"/>
      <c r="AE445" s="374"/>
      <c r="AF445" s="374"/>
      <c r="AG445" s="374"/>
      <c r="AH445" s="374"/>
      <c r="AI445" s="374"/>
      <c r="AJ445" s="374"/>
      <c r="AK445" s="374"/>
      <c r="AL445" s="374"/>
      <c r="AM445" s="374"/>
    </row>
    <row r="446" spans="2:39">
      <c r="B446" s="374"/>
      <c r="C446" s="374"/>
      <c r="D446" s="374"/>
      <c r="E446" s="374"/>
      <c r="F446" s="374"/>
      <c r="G446" s="374"/>
      <c r="H446" s="374"/>
      <c r="I446" s="374"/>
      <c r="J446" s="374"/>
      <c r="K446" s="374"/>
      <c r="L446" s="374"/>
      <c r="M446" s="374"/>
      <c r="N446" s="374"/>
      <c r="O446" s="374"/>
      <c r="P446" s="374"/>
      <c r="Q446" s="374"/>
      <c r="R446" s="374"/>
      <c r="S446" s="374"/>
      <c r="T446" s="374"/>
      <c r="U446" s="374"/>
      <c r="V446" s="374"/>
      <c r="W446" s="374"/>
      <c r="X446" s="374"/>
      <c r="Y446" s="374"/>
      <c r="Z446" s="374"/>
      <c r="AA446" s="374"/>
      <c r="AB446" s="374"/>
      <c r="AC446" s="374"/>
      <c r="AD446" s="374"/>
      <c r="AE446" s="374"/>
      <c r="AF446" s="374"/>
      <c r="AG446" s="374"/>
      <c r="AH446" s="374"/>
      <c r="AI446" s="374"/>
      <c r="AJ446" s="374"/>
      <c r="AK446" s="374"/>
      <c r="AL446" s="374"/>
      <c r="AM446" s="374"/>
    </row>
    <row r="447" spans="2:39">
      <c r="B447" s="374"/>
      <c r="C447" s="374"/>
      <c r="D447" s="374"/>
      <c r="E447" s="374"/>
      <c r="F447" s="374"/>
      <c r="G447" s="374"/>
      <c r="H447" s="374"/>
      <c r="I447" s="374"/>
      <c r="J447" s="374"/>
      <c r="K447" s="374"/>
      <c r="L447" s="374"/>
      <c r="M447" s="374"/>
      <c r="N447" s="374"/>
      <c r="O447" s="374"/>
      <c r="P447" s="374"/>
      <c r="Q447" s="374"/>
      <c r="R447" s="374"/>
      <c r="S447" s="374"/>
      <c r="T447" s="374"/>
      <c r="U447" s="374"/>
      <c r="V447" s="374"/>
      <c r="W447" s="374"/>
      <c r="X447" s="374"/>
      <c r="Y447" s="374"/>
      <c r="Z447" s="374"/>
      <c r="AA447" s="374"/>
      <c r="AB447" s="374"/>
      <c r="AC447" s="374"/>
      <c r="AD447" s="374"/>
      <c r="AE447" s="374"/>
      <c r="AF447" s="374"/>
      <c r="AG447" s="374"/>
      <c r="AH447" s="374"/>
      <c r="AI447" s="374"/>
      <c r="AJ447" s="374"/>
      <c r="AK447" s="374"/>
      <c r="AL447" s="374"/>
      <c r="AM447" s="374"/>
    </row>
    <row r="448" spans="2:39">
      <c r="B448" s="374"/>
      <c r="C448" s="374"/>
      <c r="D448" s="374"/>
      <c r="E448" s="374"/>
      <c r="F448" s="374"/>
      <c r="G448" s="374"/>
      <c r="H448" s="374"/>
      <c r="I448" s="374"/>
      <c r="J448" s="374"/>
      <c r="K448" s="374"/>
      <c r="L448" s="374"/>
      <c r="M448" s="374"/>
      <c r="N448" s="374"/>
      <c r="O448" s="374"/>
      <c r="P448" s="374"/>
      <c r="Q448" s="374"/>
      <c r="R448" s="374"/>
      <c r="S448" s="374"/>
      <c r="T448" s="374"/>
      <c r="U448" s="374"/>
      <c r="V448" s="374"/>
      <c r="W448" s="374"/>
      <c r="X448" s="374"/>
      <c r="Y448" s="374"/>
      <c r="Z448" s="374"/>
      <c r="AA448" s="374"/>
      <c r="AB448" s="374"/>
      <c r="AC448" s="374"/>
      <c r="AD448" s="374"/>
      <c r="AE448" s="374"/>
      <c r="AF448" s="374"/>
      <c r="AG448" s="374"/>
      <c r="AH448" s="374"/>
      <c r="AI448" s="374"/>
      <c r="AJ448" s="374"/>
      <c r="AK448" s="374"/>
      <c r="AL448" s="374"/>
      <c r="AM448" s="374"/>
    </row>
    <row r="449" spans="2:39">
      <c r="B449" s="374"/>
      <c r="C449" s="374"/>
      <c r="D449" s="374"/>
      <c r="E449" s="374"/>
      <c r="F449" s="374"/>
      <c r="G449" s="374"/>
      <c r="H449" s="374"/>
      <c r="I449" s="374"/>
      <c r="J449" s="374"/>
      <c r="K449" s="374"/>
      <c r="L449" s="374"/>
      <c r="M449" s="374"/>
      <c r="N449" s="374"/>
      <c r="O449" s="374"/>
      <c r="P449" s="374"/>
      <c r="Q449" s="374"/>
      <c r="R449" s="374"/>
      <c r="S449" s="374"/>
      <c r="T449" s="374"/>
      <c r="U449" s="374"/>
      <c r="V449" s="374"/>
      <c r="W449" s="374"/>
      <c r="X449" s="374"/>
      <c r="Y449" s="374"/>
      <c r="Z449" s="374"/>
      <c r="AA449" s="374"/>
      <c r="AB449" s="374"/>
      <c r="AC449" s="374"/>
      <c r="AD449" s="374"/>
      <c r="AE449" s="374"/>
      <c r="AF449" s="374"/>
      <c r="AG449" s="374"/>
      <c r="AH449" s="374"/>
      <c r="AI449" s="374"/>
      <c r="AJ449" s="374"/>
      <c r="AK449" s="374"/>
      <c r="AL449" s="374"/>
      <c r="AM449" s="374"/>
    </row>
    <row r="450" spans="2:39">
      <c r="B450" s="374"/>
      <c r="C450" s="374"/>
      <c r="D450" s="374"/>
      <c r="E450" s="374"/>
      <c r="F450" s="374"/>
      <c r="G450" s="374"/>
      <c r="H450" s="374"/>
      <c r="I450" s="374"/>
      <c r="J450" s="374"/>
      <c r="K450" s="374"/>
      <c r="L450" s="374"/>
      <c r="M450" s="374"/>
      <c r="N450" s="374"/>
      <c r="O450" s="374"/>
      <c r="P450" s="374"/>
      <c r="Q450" s="374"/>
      <c r="R450" s="374"/>
      <c r="S450" s="374"/>
      <c r="T450" s="374"/>
      <c r="U450" s="374"/>
      <c r="V450" s="374"/>
      <c r="W450" s="374"/>
      <c r="X450" s="374"/>
      <c r="Y450" s="374"/>
      <c r="Z450" s="374"/>
      <c r="AA450" s="374"/>
      <c r="AB450" s="374"/>
      <c r="AC450" s="374"/>
      <c r="AD450" s="374"/>
      <c r="AE450" s="374"/>
      <c r="AF450" s="374"/>
      <c r="AG450" s="374"/>
      <c r="AH450" s="374"/>
      <c r="AI450" s="374"/>
      <c r="AJ450" s="374"/>
      <c r="AK450" s="374"/>
      <c r="AL450" s="374"/>
      <c r="AM450" s="374"/>
    </row>
    <row r="451" spans="2:39">
      <c r="B451" s="374"/>
      <c r="C451" s="374"/>
      <c r="D451" s="374"/>
      <c r="E451" s="374"/>
      <c r="F451" s="374"/>
      <c r="G451" s="374"/>
      <c r="H451" s="374"/>
      <c r="I451" s="374"/>
      <c r="J451" s="374"/>
      <c r="K451" s="374"/>
      <c r="L451" s="374"/>
      <c r="M451" s="374"/>
      <c r="N451" s="374"/>
      <c r="O451" s="374"/>
      <c r="P451" s="374"/>
      <c r="Q451" s="374"/>
      <c r="R451" s="374"/>
      <c r="S451" s="374"/>
      <c r="T451" s="374"/>
      <c r="U451" s="374"/>
      <c r="V451" s="374"/>
      <c r="W451" s="374"/>
      <c r="X451" s="374"/>
      <c r="Y451" s="374"/>
      <c r="Z451" s="374"/>
      <c r="AA451" s="374"/>
      <c r="AB451" s="374"/>
      <c r="AC451" s="374"/>
      <c r="AD451" s="374"/>
      <c r="AE451" s="374"/>
      <c r="AF451" s="374"/>
      <c r="AG451" s="374"/>
      <c r="AH451" s="374"/>
      <c r="AI451" s="374"/>
      <c r="AJ451" s="374"/>
      <c r="AK451" s="374"/>
      <c r="AL451" s="374"/>
      <c r="AM451" s="374"/>
    </row>
    <row r="452" spans="2:39">
      <c r="B452" s="374"/>
      <c r="C452" s="374"/>
      <c r="D452" s="374"/>
      <c r="E452" s="374"/>
      <c r="F452" s="374"/>
      <c r="G452" s="374"/>
      <c r="H452" s="374"/>
      <c r="I452" s="374"/>
      <c r="J452" s="374"/>
      <c r="K452" s="374"/>
      <c r="L452" s="374"/>
      <c r="M452" s="374"/>
      <c r="N452" s="374"/>
      <c r="O452" s="374"/>
      <c r="P452" s="374"/>
      <c r="Q452" s="374"/>
      <c r="R452" s="374"/>
      <c r="S452" s="374"/>
      <c r="T452" s="374"/>
      <c r="U452" s="374"/>
      <c r="V452" s="374"/>
      <c r="W452" s="374"/>
      <c r="X452" s="374"/>
      <c r="Y452" s="374"/>
      <c r="Z452" s="374"/>
      <c r="AA452" s="374"/>
      <c r="AB452" s="374"/>
      <c r="AC452" s="374"/>
      <c r="AD452" s="374"/>
      <c r="AE452" s="374"/>
      <c r="AF452" s="374"/>
      <c r="AG452" s="374"/>
      <c r="AH452" s="374"/>
      <c r="AI452" s="374"/>
      <c r="AJ452" s="374"/>
      <c r="AK452" s="374"/>
      <c r="AL452" s="374"/>
      <c r="AM452" s="374"/>
    </row>
    <row r="453" spans="2:39">
      <c r="B453" s="374"/>
      <c r="C453" s="374"/>
      <c r="D453" s="374"/>
      <c r="E453" s="374"/>
      <c r="F453" s="374"/>
      <c r="G453" s="374"/>
      <c r="H453" s="374"/>
      <c r="I453" s="374"/>
      <c r="J453" s="374"/>
      <c r="K453" s="374"/>
      <c r="L453" s="374"/>
      <c r="M453" s="374"/>
      <c r="N453" s="374"/>
      <c r="O453" s="374"/>
      <c r="P453" s="374"/>
      <c r="Q453" s="374"/>
      <c r="R453" s="374"/>
      <c r="S453" s="374"/>
      <c r="T453" s="374"/>
      <c r="U453" s="374"/>
      <c r="V453" s="374"/>
      <c r="W453" s="374"/>
      <c r="X453" s="374"/>
      <c r="Y453" s="374"/>
      <c r="Z453" s="374"/>
      <c r="AA453" s="374"/>
      <c r="AB453" s="374"/>
      <c r="AC453" s="374"/>
      <c r="AD453" s="374"/>
      <c r="AE453" s="374"/>
      <c r="AF453" s="374"/>
      <c r="AG453" s="374"/>
      <c r="AH453" s="374"/>
      <c r="AI453" s="374"/>
      <c r="AJ453" s="374"/>
      <c r="AK453" s="374"/>
      <c r="AL453" s="374"/>
      <c r="AM453" s="374"/>
    </row>
    <row r="454" spans="2:39">
      <c r="B454" s="374"/>
      <c r="C454" s="374"/>
      <c r="D454" s="374"/>
      <c r="E454" s="374"/>
      <c r="F454" s="374"/>
      <c r="G454" s="374"/>
      <c r="H454" s="374"/>
      <c r="I454" s="374"/>
      <c r="J454" s="374"/>
      <c r="K454" s="374"/>
      <c r="L454" s="374"/>
      <c r="M454" s="374"/>
      <c r="N454" s="374"/>
      <c r="O454" s="374"/>
      <c r="P454" s="374"/>
      <c r="Q454" s="374"/>
      <c r="R454" s="374"/>
      <c r="S454" s="374"/>
      <c r="T454" s="374"/>
      <c r="U454" s="374"/>
      <c r="V454" s="374"/>
      <c r="W454" s="374"/>
      <c r="X454" s="374"/>
      <c r="Y454" s="374"/>
      <c r="Z454" s="374"/>
      <c r="AA454" s="374"/>
      <c r="AB454" s="374"/>
      <c r="AC454" s="374"/>
      <c r="AD454" s="374"/>
      <c r="AE454" s="374"/>
      <c r="AF454" s="374"/>
      <c r="AG454" s="374"/>
      <c r="AH454" s="374"/>
      <c r="AI454" s="374"/>
      <c r="AJ454" s="374"/>
      <c r="AK454" s="374"/>
      <c r="AL454" s="374"/>
      <c r="AM454" s="374"/>
    </row>
    <row r="455" spans="2:39">
      <c r="B455" s="374"/>
      <c r="C455" s="374"/>
      <c r="D455" s="374"/>
      <c r="E455" s="374"/>
      <c r="F455" s="374"/>
      <c r="G455" s="374"/>
      <c r="H455" s="374"/>
      <c r="I455" s="374"/>
      <c r="J455" s="374"/>
      <c r="K455" s="374"/>
      <c r="L455" s="374"/>
      <c r="M455" s="374"/>
      <c r="N455" s="374"/>
      <c r="O455" s="374"/>
      <c r="P455" s="374"/>
      <c r="Q455" s="374"/>
      <c r="R455" s="374"/>
      <c r="S455" s="374"/>
      <c r="T455" s="374"/>
      <c r="U455" s="374"/>
      <c r="V455" s="374"/>
      <c r="W455" s="374"/>
      <c r="X455" s="374"/>
      <c r="Y455" s="374"/>
      <c r="Z455" s="374"/>
      <c r="AA455" s="374"/>
      <c r="AB455" s="374"/>
      <c r="AC455" s="374"/>
      <c r="AD455" s="374"/>
      <c r="AE455" s="374"/>
      <c r="AF455" s="374"/>
      <c r="AG455" s="374"/>
      <c r="AH455" s="374"/>
      <c r="AI455" s="374"/>
      <c r="AJ455" s="374"/>
      <c r="AK455" s="374"/>
      <c r="AL455" s="374"/>
      <c r="AM455" s="374"/>
    </row>
    <row r="456" spans="2:39">
      <c r="B456" s="374"/>
      <c r="C456" s="374"/>
      <c r="D456" s="374"/>
      <c r="E456" s="374"/>
      <c r="F456" s="374"/>
      <c r="G456" s="374"/>
      <c r="H456" s="374"/>
      <c r="I456" s="374"/>
      <c r="J456" s="374"/>
      <c r="K456" s="374"/>
      <c r="L456" s="374"/>
      <c r="M456" s="374"/>
      <c r="N456" s="374"/>
      <c r="O456" s="374"/>
      <c r="P456" s="374"/>
      <c r="Q456" s="374"/>
      <c r="R456" s="374"/>
      <c r="S456" s="374"/>
      <c r="T456" s="374"/>
      <c r="U456" s="374"/>
      <c r="V456" s="374"/>
      <c r="W456" s="374"/>
      <c r="X456" s="374"/>
      <c r="Y456" s="374"/>
      <c r="Z456" s="374"/>
      <c r="AA456" s="374"/>
      <c r="AB456" s="374"/>
      <c r="AC456" s="374"/>
      <c r="AD456" s="374"/>
      <c r="AE456" s="374"/>
      <c r="AF456" s="374"/>
      <c r="AG456" s="374"/>
      <c r="AH456" s="374"/>
      <c r="AI456" s="374"/>
      <c r="AJ456" s="374"/>
      <c r="AK456" s="374"/>
      <c r="AL456" s="374"/>
      <c r="AM456" s="374"/>
    </row>
    <row r="457" spans="2:39">
      <c r="B457" s="374"/>
      <c r="C457" s="374"/>
      <c r="D457" s="374"/>
      <c r="E457" s="374"/>
      <c r="F457" s="374"/>
      <c r="G457" s="374"/>
      <c r="H457" s="374"/>
      <c r="I457" s="374"/>
      <c r="J457" s="374"/>
      <c r="K457" s="374"/>
      <c r="L457" s="374"/>
      <c r="M457" s="374"/>
      <c r="N457" s="374"/>
      <c r="O457" s="374"/>
      <c r="P457" s="374"/>
      <c r="Q457" s="374"/>
      <c r="R457" s="374"/>
      <c r="S457" s="374"/>
      <c r="T457" s="374"/>
      <c r="U457" s="374"/>
      <c r="V457" s="374"/>
      <c r="W457" s="374"/>
      <c r="X457" s="374"/>
      <c r="Y457" s="374"/>
      <c r="Z457" s="374"/>
      <c r="AA457" s="374"/>
      <c r="AB457" s="374"/>
      <c r="AC457" s="374"/>
      <c r="AD457" s="374"/>
      <c r="AE457" s="374"/>
      <c r="AF457" s="374"/>
      <c r="AG457" s="374"/>
      <c r="AH457" s="374"/>
      <c r="AI457" s="374"/>
      <c r="AJ457" s="374"/>
      <c r="AK457" s="374"/>
      <c r="AL457" s="374"/>
      <c r="AM457" s="374"/>
    </row>
    <row r="458" spans="2:39">
      <c r="B458" s="374"/>
      <c r="C458" s="374"/>
      <c r="D458" s="374"/>
      <c r="E458" s="374"/>
      <c r="F458" s="374"/>
      <c r="G458" s="374"/>
      <c r="H458" s="374"/>
      <c r="I458" s="374"/>
      <c r="J458" s="374"/>
      <c r="K458" s="374"/>
      <c r="L458" s="374"/>
      <c r="M458" s="374"/>
      <c r="N458" s="374"/>
      <c r="O458" s="374"/>
      <c r="P458" s="374"/>
      <c r="Q458" s="374"/>
      <c r="R458" s="374"/>
      <c r="S458" s="374"/>
      <c r="T458" s="374"/>
      <c r="U458" s="374"/>
      <c r="V458" s="374"/>
      <c r="W458" s="374"/>
      <c r="X458" s="374"/>
      <c r="Y458" s="374"/>
      <c r="Z458" s="374"/>
      <c r="AA458" s="374"/>
      <c r="AB458" s="374"/>
      <c r="AC458" s="374"/>
      <c r="AD458" s="374"/>
      <c r="AE458" s="374"/>
      <c r="AF458" s="374"/>
      <c r="AG458" s="374"/>
      <c r="AH458" s="374"/>
      <c r="AI458" s="374"/>
      <c r="AJ458" s="374"/>
      <c r="AK458" s="374"/>
      <c r="AL458" s="374"/>
      <c r="AM458" s="374"/>
    </row>
    <row r="459" spans="2:39">
      <c r="B459" s="374"/>
      <c r="C459" s="374"/>
      <c r="D459" s="374"/>
      <c r="E459" s="374"/>
      <c r="F459" s="374"/>
      <c r="G459" s="374"/>
      <c r="H459" s="374"/>
      <c r="I459" s="374"/>
      <c r="J459" s="374"/>
      <c r="K459" s="374"/>
      <c r="L459" s="374"/>
      <c r="M459" s="374"/>
      <c r="N459" s="374"/>
      <c r="O459" s="374"/>
      <c r="P459" s="374"/>
      <c r="Q459" s="374"/>
      <c r="R459" s="374"/>
      <c r="S459" s="374"/>
      <c r="T459" s="374"/>
      <c r="U459" s="374"/>
      <c r="V459" s="374"/>
      <c r="W459" s="374"/>
      <c r="X459" s="374"/>
      <c r="Y459" s="374"/>
      <c r="Z459" s="374"/>
      <c r="AA459" s="374"/>
      <c r="AB459" s="374"/>
      <c r="AC459" s="374"/>
      <c r="AD459" s="374"/>
      <c r="AE459" s="374"/>
      <c r="AF459" s="374"/>
      <c r="AG459" s="374"/>
      <c r="AH459" s="374"/>
      <c r="AI459" s="374"/>
      <c r="AJ459" s="374"/>
      <c r="AK459" s="374"/>
      <c r="AL459" s="374"/>
      <c r="AM459" s="374"/>
    </row>
    <row r="460" spans="2:39">
      <c r="B460" s="374"/>
      <c r="C460" s="374"/>
      <c r="D460" s="374"/>
      <c r="E460" s="374"/>
      <c r="F460" s="374"/>
      <c r="G460" s="374"/>
      <c r="H460" s="374"/>
      <c r="I460" s="374"/>
      <c r="J460" s="374"/>
      <c r="K460" s="374"/>
      <c r="L460" s="374"/>
      <c r="M460" s="374"/>
      <c r="N460" s="374"/>
      <c r="O460" s="374"/>
      <c r="P460" s="374"/>
      <c r="Q460" s="374"/>
      <c r="R460" s="374"/>
      <c r="S460" s="374"/>
      <c r="T460" s="374"/>
      <c r="U460" s="374"/>
      <c r="V460" s="374"/>
      <c r="W460" s="374"/>
      <c r="X460" s="374"/>
      <c r="Y460" s="374"/>
      <c r="Z460" s="374"/>
      <c r="AA460" s="374"/>
      <c r="AB460" s="374"/>
      <c r="AC460" s="374"/>
      <c r="AD460" s="374"/>
      <c r="AE460" s="374"/>
      <c r="AF460" s="374"/>
      <c r="AG460" s="374"/>
      <c r="AH460" s="374"/>
      <c r="AI460" s="374"/>
      <c r="AJ460" s="374"/>
      <c r="AK460" s="374"/>
      <c r="AL460" s="374"/>
      <c r="AM460" s="374"/>
    </row>
    <row r="461" spans="2:39">
      <c r="B461" s="374"/>
      <c r="C461" s="374"/>
      <c r="D461" s="374"/>
      <c r="E461" s="374"/>
      <c r="F461" s="374"/>
      <c r="G461" s="374"/>
      <c r="H461" s="374"/>
      <c r="I461" s="374"/>
      <c r="J461" s="374"/>
      <c r="K461" s="374"/>
      <c r="L461" s="374"/>
      <c r="M461" s="374"/>
      <c r="N461" s="374"/>
      <c r="O461" s="374"/>
      <c r="P461" s="374"/>
      <c r="Q461" s="374"/>
      <c r="R461" s="374"/>
      <c r="S461" s="374"/>
      <c r="T461" s="374"/>
      <c r="U461" s="374"/>
      <c r="V461" s="374"/>
      <c r="W461" s="374"/>
      <c r="X461" s="374"/>
      <c r="Y461" s="374"/>
      <c r="Z461" s="374"/>
      <c r="AA461" s="374"/>
      <c r="AB461" s="374"/>
      <c r="AC461" s="374"/>
      <c r="AD461" s="374"/>
      <c r="AE461" s="374"/>
      <c r="AF461" s="374"/>
      <c r="AG461" s="374"/>
      <c r="AH461" s="374"/>
      <c r="AI461" s="374"/>
      <c r="AJ461" s="374"/>
      <c r="AK461" s="374"/>
      <c r="AL461" s="374"/>
      <c r="AM461" s="374"/>
    </row>
    <row r="462" spans="2:39">
      <c r="B462" s="374"/>
      <c r="C462" s="374"/>
      <c r="D462" s="374"/>
      <c r="E462" s="374"/>
      <c r="F462" s="374"/>
      <c r="G462" s="374"/>
      <c r="H462" s="374"/>
      <c r="I462" s="374"/>
      <c r="J462" s="374"/>
      <c r="K462" s="374"/>
      <c r="L462" s="374"/>
      <c r="M462" s="374"/>
      <c r="N462" s="374"/>
      <c r="O462" s="374"/>
      <c r="P462" s="374"/>
      <c r="Q462" s="374"/>
      <c r="R462" s="374"/>
      <c r="S462" s="374"/>
      <c r="T462" s="374"/>
      <c r="U462" s="374"/>
      <c r="V462" s="374"/>
      <c r="W462" s="374"/>
      <c r="X462" s="374"/>
      <c r="Y462" s="374"/>
      <c r="Z462" s="374"/>
      <c r="AA462" s="374"/>
      <c r="AB462" s="374"/>
      <c r="AC462" s="374"/>
      <c r="AD462" s="374"/>
      <c r="AE462" s="374"/>
      <c r="AF462" s="374"/>
      <c r="AG462" s="374"/>
      <c r="AH462" s="374"/>
      <c r="AI462" s="374"/>
      <c r="AJ462" s="374"/>
      <c r="AK462" s="374"/>
      <c r="AL462" s="374"/>
      <c r="AM462" s="374"/>
    </row>
    <row r="463" spans="2:39">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c r="AA463" s="374"/>
      <c r="AB463" s="374"/>
      <c r="AC463" s="374"/>
      <c r="AD463" s="374"/>
      <c r="AE463" s="374"/>
      <c r="AF463" s="374"/>
      <c r="AG463" s="374"/>
      <c r="AH463" s="374"/>
      <c r="AI463" s="374"/>
      <c r="AJ463" s="374"/>
      <c r="AK463" s="374"/>
      <c r="AL463" s="374"/>
      <c r="AM463" s="374"/>
    </row>
    <row r="464" spans="2:39">
      <c r="B464" s="374"/>
      <c r="C464" s="374"/>
      <c r="D464" s="374"/>
      <c r="E464" s="374"/>
      <c r="F464" s="374"/>
      <c r="G464" s="374"/>
      <c r="H464" s="374"/>
      <c r="I464" s="374"/>
      <c r="J464" s="374"/>
      <c r="K464" s="374"/>
      <c r="L464" s="374"/>
      <c r="M464" s="374"/>
      <c r="N464" s="374"/>
      <c r="O464" s="374"/>
      <c r="P464" s="374"/>
      <c r="Q464" s="374"/>
      <c r="R464" s="374"/>
      <c r="S464" s="374"/>
      <c r="T464" s="374"/>
      <c r="U464" s="374"/>
      <c r="V464" s="374"/>
      <c r="W464" s="374"/>
      <c r="X464" s="374"/>
      <c r="Y464" s="374"/>
      <c r="Z464" s="374"/>
      <c r="AA464" s="374"/>
      <c r="AB464" s="374"/>
      <c r="AC464" s="374"/>
      <c r="AD464" s="374"/>
      <c r="AE464" s="374"/>
      <c r="AF464" s="374"/>
      <c r="AG464" s="374"/>
      <c r="AH464" s="374"/>
      <c r="AI464" s="374"/>
      <c r="AJ464" s="374"/>
      <c r="AK464" s="374"/>
      <c r="AL464" s="374"/>
      <c r="AM464" s="374"/>
    </row>
    <row r="465" spans="2:39">
      <c r="B465" s="374"/>
      <c r="C465" s="374"/>
      <c r="D465" s="374"/>
      <c r="E465" s="374"/>
      <c r="F465" s="374"/>
      <c r="G465" s="374"/>
      <c r="H465" s="374"/>
      <c r="I465" s="374"/>
      <c r="J465" s="374"/>
      <c r="K465" s="374"/>
      <c r="L465" s="374"/>
      <c r="M465" s="374"/>
      <c r="N465" s="374"/>
      <c r="O465" s="374"/>
      <c r="P465" s="374"/>
      <c r="Q465" s="374"/>
      <c r="R465" s="374"/>
      <c r="S465" s="374"/>
      <c r="T465" s="374"/>
      <c r="U465" s="374"/>
      <c r="V465" s="374"/>
      <c r="W465" s="374"/>
      <c r="X465" s="374"/>
      <c r="Y465" s="374"/>
      <c r="Z465" s="374"/>
      <c r="AA465" s="374"/>
      <c r="AB465" s="374"/>
      <c r="AC465" s="374"/>
      <c r="AD465" s="374"/>
      <c r="AE465" s="374"/>
      <c r="AF465" s="374"/>
      <c r="AG465" s="374"/>
      <c r="AH465" s="374"/>
      <c r="AI465" s="374"/>
      <c r="AJ465" s="374"/>
      <c r="AK465" s="374"/>
      <c r="AL465" s="374"/>
      <c r="AM465" s="374"/>
    </row>
    <row r="466" spans="2:39">
      <c r="B466" s="374"/>
      <c r="C466" s="374"/>
      <c r="D466" s="374"/>
      <c r="E466" s="374"/>
      <c r="F466" s="374"/>
      <c r="G466" s="374"/>
      <c r="H466" s="374"/>
      <c r="I466" s="374"/>
      <c r="J466" s="374"/>
      <c r="K466" s="374"/>
      <c r="L466" s="374"/>
      <c r="M466" s="374"/>
      <c r="N466" s="374"/>
      <c r="O466" s="374"/>
      <c r="P466" s="374"/>
      <c r="Q466" s="374"/>
      <c r="R466" s="374"/>
      <c r="S466" s="374"/>
      <c r="T466" s="374"/>
      <c r="U466" s="374"/>
      <c r="V466" s="374"/>
      <c r="W466" s="374"/>
      <c r="X466" s="374"/>
      <c r="Y466" s="374"/>
      <c r="Z466" s="374"/>
      <c r="AA466" s="374"/>
      <c r="AB466" s="374"/>
      <c r="AC466" s="374"/>
      <c r="AD466" s="374"/>
      <c r="AE466" s="374"/>
      <c r="AF466" s="374"/>
      <c r="AG466" s="374"/>
      <c r="AH466" s="374"/>
      <c r="AI466" s="374"/>
      <c r="AJ466" s="374"/>
      <c r="AK466" s="374"/>
      <c r="AL466" s="374"/>
      <c r="AM466" s="374"/>
    </row>
    <row r="467" spans="2:39">
      <c r="B467" s="374"/>
      <c r="C467" s="374"/>
      <c r="D467" s="374"/>
      <c r="E467" s="374"/>
      <c r="F467" s="374"/>
      <c r="G467" s="374"/>
      <c r="H467" s="374"/>
      <c r="I467" s="374"/>
      <c r="J467" s="374"/>
      <c r="K467" s="374"/>
      <c r="L467" s="374"/>
      <c r="M467" s="374"/>
      <c r="N467" s="374"/>
      <c r="O467" s="374"/>
      <c r="P467" s="374"/>
      <c r="Q467" s="374"/>
      <c r="R467" s="374"/>
      <c r="S467" s="374"/>
      <c r="T467" s="374"/>
      <c r="U467" s="374"/>
      <c r="V467" s="374"/>
      <c r="W467" s="374"/>
      <c r="X467" s="374"/>
      <c r="Y467" s="374"/>
      <c r="Z467" s="374"/>
      <c r="AA467" s="374"/>
      <c r="AB467" s="374"/>
      <c r="AC467" s="374"/>
      <c r="AD467" s="374"/>
      <c r="AE467" s="374"/>
      <c r="AF467" s="374"/>
      <c r="AG467" s="374"/>
      <c r="AH467" s="374"/>
      <c r="AI467" s="374"/>
      <c r="AJ467" s="374"/>
      <c r="AK467" s="374"/>
      <c r="AL467" s="374"/>
      <c r="AM467" s="374"/>
    </row>
    <row r="468" spans="2:39">
      <c r="B468" s="374"/>
      <c r="C468" s="374"/>
      <c r="D468" s="374"/>
      <c r="E468" s="374"/>
      <c r="F468" s="374"/>
      <c r="G468" s="374"/>
      <c r="H468" s="374"/>
      <c r="I468" s="374"/>
      <c r="J468" s="374"/>
      <c r="K468" s="374"/>
      <c r="L468" s="374"/>
      <c r="M468" s="374"/>
      <c r="N468" s="374"/>
      <c r="O468" s="374"/>
      <c r="P468" s="374"/>
      <c r="Q468" s="374"/>
      <c r="R468" s="374"/>
      <c r="S468" s="374"/>
      <c r="T468" s="374"/>
      <c r="U468" s="374"/>
      <c r="V468" s="374"/>
      <c r="W468" s="374"/>
      <c r="X468" s="374"/>
      <c r="Y468" s="374"/>
      <c r="Z468" s="374"/>
      <c r="AA468" s="374"/>
      <c r="AB468" s="374"/>
      <c r="AC468" s="374"/>
      <c r="AD468" s="374"/>
      <c r="AE468" s="374"/>
      <c r="AF468" s="374"/>
      <c r="AG468" s="374"/>
      <c r="AH468" s="374"/>
      <c r="AI468" s="374"/>
      <c r="AJ468" s="374"/>
      <c r="AK468" s="374"/>
      <c r="AL468" s="374"/>
      <c r="AM468" s="374"/>
    </row>
    <row r="469" spans="2:39">
      <c r="B469" s="374"/>
      <c r="C469" s="374"/>
      <c r="D469" s="374"/>
      <c r="E469" s="374"/>
      <c r="F469" s="374"/>
      <c r="G469" s="374"/>
      <c r="H469" s="374"/>
      <c r="I469" s="374"/>
      <c r="J469" s="374"/>
      <c r="K469" s="374"/>
      <c r="L469" s="374"/>
      <c r="M469" s="374"/>
      <c r="N469" s="374"/>
      <c r="O469" s="374"/>
      <c r="P469" s="374"/>
      <c r="Q469" s="374"/>
      <c r="R469" s="374"/>
      <c r="S469" s="374"/>
      <c r="T469" s="374"/>
      <c r="U469" s="374"/>
      <c r="V469" s="374"/>
      <c r="W469" s="374"/>
      <c r="X469" s="374"/>
      <c r="Y469" s="374"/>
      <c r="Z469" s="374"/>
      <c r="AA469" s="374"/>
      <c r="AB469" s="374"/>
      <c r="AC469" s="374"/>
      <c r="AD469" s="374"/>
      <c r="AE469" s="374"/>
      <c r="AF469" s="374"/>
      <c r="AG469" s="374"/>
      <c r="AH469" s="374"/>
      <c r="AI469" s="374"/>
      <c r="AJ469" s="374"/>
      <c r="AK469" s="374"/>
      <c r="AL469" s="374"/>
      <c r="AM469" s="374"/>
    </row>
    <row r="470" spans="2:39">
      <c r="B470" s="374"/>
      <c r="C470" s="374"/>
      <c r="D470" s="374"/>
      <c r="E470" s="374"/>
      <c r="F470" s="374"/>
      <c r="G470" s="374"/>
      <c r="H470" s="374"/>
      <c r="I470" s="374"/>
      <c r="J470" s="374"/>
      <c r="K470" s="374"/>
      <c r="L470" s="374"/>
      <c r="M470" s="374"/>
      <c r="N470" s="374"/>
      <c r="O470" s="374"/>
      <c r="P470" s="374"/>
      <c r="Q470" s="374"/>
      <c r="R470" s="374"/>
      <c r="S470" s="374"/>
      <c r="T470" s="374"/>
      <c r="U470" s="374"/>
      <c r="V470" s="374"/>
      <c r="W470" s="374"/>
      <c r="X470" s="374"/>
      <c r="Y470" s="374"/>
      <c r="Z470" s="374"/>
      <c r="AA470" s="374"/>
      <c r="AB470" s="374"/>
      <c r="AC470" s="374"/>
      <c r="AD470" s="374"/>
      <c r="AE470" s="374"/>
      <c r="AF470" s="374"/>
      <c r="AG470" s="374"/>
      <c r="AH470" s="374"/>
      <c r="AI470" s="374"/>
      <c r="AJ470" s="374"/>
      <c r="AK470" s="374"/>
      <c r="AL470" s="374"/>
      <c r="AM470" s="374"/>
    </row>
    <row r="471" spans="2:39">
      <c r="B471" s="374"/>
      <c r="C471" s="374"/>
      <c r="D471" s="374"/>
      <c r="E471" s="374"/>
      <c r="F471" s="374"/>
      <c r="G471" s="374"/>
      <c r="H471" s="374"/>
      <c r="I471" s="374"/>
      <c r="J471" s="374"/>
      <c r="K471" s="374"/>
      <c r="L471" s="374"/>
      <c r="M471" s="374"/>
      <c r="N471" s="374"/>
      <c r="O471" s="374"/>
      <c r="P471" s="374"/>
      <c r="Q471" s="374"/>
      <c r="R471" s="374"/>
      <c r="S471" s="374"/>
      <c r="T471" s="374"/>
      <c r="U471" s="374"/>
      <c r="V471" s="374"/>
      <c r="W471" s="374"/>
      <c r="X471" s="374"/>
      <c r="Y471" s="374"/>
      <c r="Z471" s="374"/>
      <c r="AA471" s="374"/>
      <c r="AB471" s="374"/>
      <c r="AC471" s="374"/>
      <c r="AD471" s="374"/>
      <c r="AE471" s="374"/>
      <c r="AF471" s="374"/>
      <c r="AG471" s="374"/>
      <c r="AH471" s="374"/>
      <c r="AI471" s="374"/>
      <c r="AJ471" s="374"/>
      <c r="AK471" s="374"/>
      <c r="AL471" s="374"/>
      <c r="AM471" s="374"/>
    </row>
    <row r="472" spans="2:39">
      <c r="B472" s="374"/>
      <c r="C472" s="374"/>
      <c r="D472" s="374"/>
      <c r="E472" s="374"/>
      <c r="F472" s="374"/>
      <c r="G472" s="374"/>
      <c r="H472" s="374"/>
      <c r="I472" s="374"/>
      <c r="J472" s="374"/>
      <c r="K472" s="374"/>
      <c r="L472" s="374"/>
      <c r="M472" s="374"/>
      <c r="N472" s="374"/>
      <c r="O472" s="374"/>
      <c r="P472" s="374"/>
      <c r="Q472" s="374"/>
      <c r="R472" s="374"/>
      <c r="S472" s="374"/>
      <c r="T472" s="374"/>
      <c r="U472" s="374"/>
      <c r="V472" s="374"/>
      <c r="W472" s="374"/>
      <c r="X472" s="374"/>
      <c r="Y472" s="374"/>
      <c r="Z472" s="374"/>
      <c r="AA472" s="374"/>
      <c r="AB472" s="374"/>
      <c r="AC472" s="374"/>
      <c r="AD472" s="374"/>
      <c r="AE472" s="374"/>
      <c r="AF472" s="374"/>
      <c r="AG472" s="374"/>
      <c r="AH472" s="374"/>
      <c r="AI472" s="374"/>
      <c r="AJ472" s="374"/>
      <c r="AK472" s="374"/>
      <c r="AL472" s="374"/>
      <c r="AM472" s="374"/>
    </row>
    <row r="473" spans="2:39">
      <c r="B473" s="374"/>
      <c r="C473" s="374"/>
      <c r="D473" s="374"/>
      <c r="E473" s="374"/>
      <c r="F473" s="374"/>
      <c r="G473" s="374"/>
      <c r="H473" s="374"/>
      <c r="I473" s="374"/>
      <c r="J473" s="374"/>
      <c r="K473" s="374"/>
      <c r="L473" s="374"/>
      <c r="M473" s="374"/>
      <c r="N473" s="374"/>
      <c r="O473" s="374"/>
      <c r="P473" s="374"/>
      <c r="Q473" s="374"/>
      <c r="R473" s="374"/>
      <c r="S473" s="374"/>
      <c r="T473" s="374"/>
      <c r="U473" s="374"/>
      <c r="V473" s="374"/>
      <c r="W473" s="374"/>
      <c r="X473" s="374"/>
      <c r="Y473" s="374"/>
      <c r="Z473" s="374"/>
      <c r="AA473" s="374"/>
      <c r="AB473" s="374"/>
      <c r="AC473" s="374"/>
      <c r="AD473" s="374"/>
      <c r="AE473" s="374"/>
      <c r="AF473" s="374"/>
      <c r="AG473" s="374"/>
      <c r="AH473" s="374"/>
      <c r="AI473" s="374"/>
      <c r="AJ473" s="374"/>
      <c r="AK473" s="374"/>
      <c r="AL473" s="374"/>
      <c r="AM473" s="374"/>
    </row>
    <row r="474" spans="2:39">
      <c r="B474" s="374"/>
      <c r="C474" s="374"/>
      <c r="D474" s="374"/>
      <c r="E474" s="374"/>
      <c r="F474" s="374"/>
      <c r="G474" s="374"/>
      <c r="H474" s="374"/>
      <c r="I474" s="374"/>
      <c r="J474" s="374"/>
      <c r="K474" s="374"/>
      <c r="L474" s="374"/>
      <c r="M474" s="374"/>
      <c r="N474" s="374"/>
      <c r="O474" s="374"/>
      <c r="P474" s="374"/>
      <c r="Q474" s="374"/>
      <c r="R474" s="374"/>
      <c r="S474" s="374"/>
      <c r="T474" s="374"/>
      <c r="U474" s="374"/>
      <c r="V474" s="374"/>
      <c r="W474" s="374"/>
      <c r="X474" s="374"/>
      <c r="Y474" s="374"/>
      <c r="Z474" s="374"/>
      <c r="AA474" s="374"/>
      <c r="AB474" s="374"/>
      <c r="AC474" s="374"/>
      <c r="AD474" s="374"/>
      <c r="AE474" s="374"/>
      <c r="AF474" s="374"/>
      <c r="AG474" s="374"/>
      <c r="AH474" s="374"/>
      <c r="AI474" s="374"/>
      <c r="AJ474" s="374"/>
      <c r="AK474" s="374"/>
      <c r="AL474" s="374"/>
      <c r="AM474" s="374"/>
    </row>
    <row r="475" spans="2:39">
      <c r="B475" s="374"/>
      <c r="C475" s="374"/>
      <c r="D475" s="374"/>
      <c r="E475" s="374"/>
      <c r="F475" s="374"/>
      <c r="G475" s="374"/>
      <c r="H475" s="374"/>
      <c r="I475" s="374"/>
      <c r="J475" s="374"/>
      <c r="K475" s="374"/>
      <c r="L475" s="374"/>
      <c r="M475" s="374"/>
      <c r="N475" s="374"/>
      <c r="O475" s="374"/>
      <c r="P475" s="374"/>
      <c r="Q475" s="374"/>
      <c r="R475" s="374"/>
      <c r="S475" s="374"/>
      <c r="T475" s="374"/>
      <c r="U475" s="374"/>
      <c r="V475" s="374"/>
      <c r="W475" s="374"/>
      <c r="X475" s="374"/>
      <c r="Y475" s="374"/>
      <c r="Z475" s="374"/>
      <c r="AA475" s="374"/>
      <c r="AB475" s="374"/>
      <c r="AC475" s="374"/>
      <c r="AD475" s="374"/>
      <c r="AE475" s="374"/>
      <c r="AF475" s="374"/>
      <c r="AG475" s="374"/>
      <c r="AH475" s="374"/>
      <c r="AI475" s="374"/>
      <c r="AJ475" s="374"/>
      <c r="AK475" s="374"/>
      <c r="AL475" s="374"/>
      <c r="AM475" s="374"/>
    </row>
    <row r="476" spans="2:39">
      <c r="B476" s="374"/>
      <c r="C476" s="374"/>
      <c r="D476" s="374"/>
      <c r="E476" s="374"/>
      <c r="F476" s="374"/>
      <c r="G476" s="374"/>
      <c r="H476" s="374"/>
      <c r="I476" s="374"/>
      <c r="J476" s="374"/>
      <c r="K476" s="374"/>
      <c r="L476" s="374"/>
      <c r="M476" s="374"/>
      <c r="N476" s="374"/>
      <c r="O476" s="374"/>
      <c r="P476" s="374"/>
      <c r="Q476" s="374"/>
      <c r="R476" s="374"/>
      <c r="S476" s="374"/>
      <c r="T476" s="374"/>
      <c r="U476" s="374"/>
      <c r="V476" s="374"/>
      <c r="W476" s="374"/>
      <c r="X476" s="374"/>
      <c r="Y476" s="374"/>
      <c r="Z476" s="374"/>
      <c r="AA476" s="374"/>
      <c r="AB476" s="374"/>
      <c r="AC476" s="374"/>
      <c r="AD476" s="374"/>
      <c r="AE476" s="374"/>
      <c r="AF476" s="374"/>
      <c r="AG476" s="374"/>
      <c r="AH476" s="374"/>
      <c r="AI476" s="374"/>
      <c r="AJ476" s="374"/>
      <c r="AK476" s="374"/>
      <c r="AL476" s="374"/>
      <c r="AM476" s="374"/>
    </row>
    <row r="477" spans="2:39">
      <c r="B477" s="374"/>
      <c r="C477" s="374"/>
      <c r="D477" s="374"/>
      <c r="E477" s="374"/>
      <c r="F477" s="374"/>
      <c r="G477" s="374"/>
      <c r="H477" s="374"/>
      <c r="I477" s="374"/>
      <c r="J477" s="374"/>
      <c r="K477" s="374"/>
      <c r="L477" s="374"/>
      <c r="M477" s="374"/>
      <c r="N477" s="374"/>
      <c r="O477" s="374"/>
      <c r="P477" s="374"/>
      <c r="Q477" s="374"/>
      <c r="R477" s="374"/>
      <c r="S477" s="374"/>
      <c r="T477" s="374"/>
      <c r="U477" s="374"/>
      <c r="V477" s="374"/>
      <c r="W477" s="374"/>
      <c r="X477" s="374"/>
      <c r="Y477" s="374"/>
      <c r="Z477" s="374"/>
      <c r="AA477" s="374"/>
      <c r="AB477" s="374"/>
      <c r="AC477" s="374"/>
      <c r="AD477" s="374"/>
      <c r="AE477" s="374"/>
      <c r="AF477" s="374"/>
      <c r="AG477" s="374"/>
      <c r="AH477" s="374"/>
      <c r="AI477" s="374"/>
      <c r="AJ477" s="374"/>
      <c r="AK477" s="374"/>
      <c r="AL477" s="374"/>
      <c r="AM477" s="374"/>
    </row>
    <row r="478" spans="2:39">
      <c r="B478" s="374"/>
      <c r="C478" s="374"/>
      <c r="D478" s="374"/>
      <c r="E478" s="374"/>
      <c r="F478" s="374"/>
      <c r="G478" s="374"/>
      <c r="H478" s="374"/>
      <c r="I478" s="374"/>
      <c r="J478" s="374"/>
      <c r="K478" s="374"/>
      <c r="L478" s="374"/>
      <c r="M478" s="374"/>
      <c r="N478" s="374"/>
      <c r="O478" s="374"/>
      <c r="P478" s="374"/>
      <c r="Q478" s="374"/>
      <c r="R478" s="374"/>
      <c r="S478" s="374"/>
      <c r="T478" s="374"/>
      <c r="U478" s="374"/>
      <c r="V478" s="374"/>
      <c r="W478" s="374"/>
      <c r="X478" s="374"/>
      <c r="Y478" s="374"/>
      <c r="Z478" s="374"/>
      <c r="AA478" s="374"/>
      <c r="AB478" s="374"/>
      <c r="AC478" s="374"/>
      <c r="AD478" s="374"/>
      <c r="AE478" s="374"/>
      <c r="AF478" s="374"/>
      <c r="AG478" s="374"/>
      <c r="AH478" s="374"/>
      <c r="AI478" s="374"/>
      <c r="AJ478" s="374"/>
      <c r="AK478" s="374"/>
      <c r="AL478" s="374"/>
      <c r="AM478" s="374"/>
    </row>
    <row r="479" spans="2:39">
      <c r="B479" s="374"/>
      <c r="C479" s="374"/>
      <c r="D479" s="374"/>
      <c r="E479" s="374"/>
      <c r="F479" s="374"/>
      <c r="G479" s="374"/>
      <c r="H479" s="374"/>
      <c r="I479" s="374"/>
      <c r="J479" s="374"/>
      <c r="K479" s="374"/>
      <c r="L479" s="374"/>
      <c r="M479" s="374"/>
      <c r="N479" s="374"/>
      <c r="O479" s="374"/>
      <c r="P479" s="374"/>
      <c r="Q479" s="374"/>
      <c r="R479" s="374"/>
      <c r="S479" s="374"/>
      <c r="T479" s="374"/>
      <c r="U479" s="374"/>
      <c r="V479" s="374"/>
      <c r="W479" s="374"/>
      <c r="X479" s="374"/>
      <c r="Y479" s="374"/>
      <c r="Z479" s="374"/>
      <c r="AA479" s="374"/>
      <c r="AB479" s="374"/>
      <c r="AC479" s="374"/>
      <c r="AD479" s="374"/>
      <c r="AE479" s="374"/>
      <c r="AF479" s="374"/>
      <c r="AG479" s="374"/>
      <c r="AH479" s="374"/>
      <c r="AI479" s="374"/>
      <c r="AJ479" s="374"/>
      <c r="AK479" s="374"/>
      <c r="AL479" s="374"/>
      <c r="AM479" s="374"/>
    </row>
    <row r="480" spans="2:39">
      <c r="B480" s="374"/>
      <c r="C480" s="374"/>
      <c r="D480" s="374"/>
      <c r="E480" s="374"/>
      <c r="F480" s="374"/>
      <c r="G480" s="374"/>
      <c r="H480" s="374"/>
      <c r="I480" s="374"/>
      <c r="J480" s="374"/>
      <c r="K480" s="374"/>
      <c r="L480" s="374"/>
      <c r="M480" s="374"/>
      <c r="N480" s="374"/>
      <c r="O480" s="374"/>
      <c r="P480" s="374"/>
      <c r="Q480" s="374"/>
      <c r="R480" s="374"/>
      <c r="S480" s="374"/>
      <c r="T480" s="374"/>
      <c r="U480" s="374"/>
      <c r="V480" s="374"/>
      <c r="W480" s="374"/>
      <c r="X480" s="374"/>
      <c r="Y480" s="374"/>
      <c r="Z480" s="374"/>
      <c r="AA480" s="374"/>
      <c r="AB480" s="374"/>
      <c r="AC480" s="374"/>
      <c r="AD480" s="374"/>
      <c r="AE480" s="374"/>
      <c r="AF480" s="374"/>
      <c r="AG480" s="374"/>
      <c r="AH480" s="374"/>
      <c r="AI480" s="374"/>
      <c r="AJ480" s="374"/>
      <c r="AK480" s="374"/>
      <c r="AL480" s="374"/>
      <c r="AM480" s="374"/>
    </row>
    <row r="481" spans="2:39">
      <c r="B481" s="374"/>
      <c r="C481" s="374"/>
      <c r="D481" s="374"/>
      <c r="E481" s="374"/>
      <c r="F481" s="374"/>
      <c r="G481" s="374"/>
      <c r="H481" s="374"/>
      <c r="I481" s="374"/>
      <c r="J481" s="374"/>
      <c r="K481" s="374"/>
      <c r="L481" s="374"/>
      <c r="M481" s="374"/>
      <c r="N481" s="374"/>
      <c r="O481" s="374"/>
      <c r="P481" s="374"/>
      <c r="Q481" s="374"/>
      <c r="R481" s="374"/>
      <c r="S481" s="374"/>
      <c r="T481" s="374"/>
      <c r="U481" s="374"/>
      <c r="V481" s="374"/>
      <c r="W481" s="374"/>
      <c r="X481" s="374"/>
      <c r="Y481" s="374"/>
      <c r="Z481" s="374"/>
      <c r="AA481" s="374"/>
      <c r="AB481" s="374"/>
      <c r="AC481" s="374"/>
      <c r="AD481" s="374"/>
      <c r="AE481" s="374"/>
      <c r="AF481" s="374"/>
      <c r="AG481" s="374"/>
      <c r="AH481" s="374"/>
      <c r="AI481" s="374"/>
      <c r="AJ481" s="374"/>
      <c r="AK481" s="374"/>
      <c r="AL481" s="374"/>
      <c r="AM481" s="374"/>
    </row>
    <row r="482" spans="2:39">
      <c r="B482" s="374"/>
      <c r="C482" s="374"/>
      <c r="D482" s="374"/>
      <c r="E482" s="374"/>
      <c r="F482" s="374"/>
      <c r="G482" s="374"/>
      <c r="H482" s="374"/>
      <c r="I482" s="374"/>
      <c r="J482" s="374"/>
      <c r="K482" s="374"/>
      <c r="L482" s="374"/>
      <c r="M482" s="374"/>
      <c r="N482" s="374"/>
      <c r="O482" s="374"/>
      <c r="P482" s="374"/>
      <c r="Q482" s="374"/>
      <c r="R482" s="374"/>
      <c r="S482" s="374"/>
      <c r="T482" s="374"/>
      <c r="U482" s="374"/>
      <c r="V482" s="374"/>
      <c r="W482" s="374"/>
      <c r="X482" s="374"/>
      <c r="Y482" s="374"/>
      <c r="Z482" s="374"/>
      <c r="AA482" s="374"/>
      <c r="AB482" s="374"/>
      <c r="AC482" s="374"/>
      <c r="AD482" s="374"/>
      <c r="AE482" s="374"/>
      <c r="AF482" s="374"/>
      <c r="AG482" s="374"/>
      <c r="AH482" s="374"/>
      <c r="AI482" s="374"/>
      <c r="AJ482" s="374"/>
      <c r="AK482" s="374"/>
      <c r="AL482" s="374"/>
      <c r="AM482" s="374"/>
    </row>
    <row r="483" spans="2:39">
      <c r="B483" s="374"/>
      <c r="C483" s="374"/>
      <c r="D483" s="374"/>
      <c r="E483" s="374"/>
      <c r="F483" s="374"/>
      <c r="G483" s="374"/>
      <c r="H483" s="374"/>
      <c r="I483" s="374"/>
      <c r="J483" s="374"/>
      <c r="K483" s="374"/>
      <c r="L483" s="374"/>
      <c r="M483" s="374"/>
      <c r="N483" s="374"/>
      <c r="O483" s="374"/>
      <c r="P483" s="374"/>
      <c r="Q483" s="374"/>
      <c r="R483" s="374"/>
      <c r="S483" s="374"/>
      <c r="T483" s="374"/>
      <c r="U483" s="374"/>
      <c r="V483" s="374"/>
      <c r="W483" s="374"/>
      <c r="X483" s="374"/>
      <c r="Y483" s="374"/>
      <c r="Z483" s="374"/>
      <c r="AA483" s="374"/>
      <c r="AB483" s="374"/>
      <c r="AC483" s="374"/>
      <c r="AD483" s="374"/>
      <c r="AE483" s="374"/>
      <c r="AF483" s="374"/>
      <c r="AG483" s="374"/>
      <c r="AH483" s="374"/>
      <c r="AI483" s="374"/>
      <c r="AJ483" s="374"/>
      <c r="AK483" s="374"/>
      <c r="AL483" s="374"/>
      <c r="AM483" s="374"/>
    </row>
    <row r="484" spans="2:39">
      <c r="B484" s="374"/>
      <c r="C484" s="374"/>
      <c r="D484" s="374"/>
      <c r="E484" s="374"/>
      <c r="F484" s="374"/>
      <c r="G484" s="374"/>
      <c r="H484" s="374"/>
      <c r="I484" s="374"/>
      <c r="J484" s="374"/>
      <c r="K484" s="374"/>
      <c r="L484" s="374"/>
      <c r="M484" s="374"/>
      <c r="N484" s="374"/>
      <c r="O484" s="374"/>
      <c r="P484" s="374"/>
      <c r="Q484" s="374"/>
      <c r="R484" s="374"/>
      <c r="S484" s="374"/>
      <c r="T484" s="374"/>
      <c r="U484" s="374"/>
      <c r="V484" s="374"/>
      <c r="W484" s="374"/>
      <c r="X484" s="374"/>
      <c r="Y484" s="374"/>
      <c r="Z484" s="374"/>
      <c r="AA484" s="374"/>
      <c r="AB484" s="374"/>
      <c r="AC484" s="374"/>
      <c r="AD484" s="374"/>
      <c r="AE484" s="374"/>
      <c r="AF484" s="374"/>
      <c r="AG484" s="374"/>
      <c r="AH484" s="374"/>
      <c r="AI484" s="374"/>
      <c r="AJ484" s="374"/>
      <c r="AK484" s="374"/>
      <c r="AL484" s="374"/>
      <c r="AM484" s="374"/>
    </row>
    <row r="485" spans="2:39">
      <c r="B485" s="374"/>
      <c r="C485" s="374"/>
      <c r="D485" s="374"/>
      <c r="E485" s="374"/>
      <c r="F485" s="374"/>
      <c r="G485" s="374"/>
      <c r="H485" s="374"/>
      <c r="I485" s="374"/>
      <c r="J485" s="374"/>
      <c r="K485" s="374"/>
      <c r="L485" s="374"/>
      <c r="M485" s="374"/>
      <c r="N485" s="374"/>
      <c r="O485" s="374"/>
      <c r="P485" s="374"/>
      <c r="Q485" s="374"/>
      <c r="R485" s="374"/>
      <c r="S485" s="374"/>
      <c r="T485" s="374"/>
      <c r="U485" s="374"/>
      <c r="V485" s="374"/>
      <c r="W485" s="374"/>
      <c r="X485" s="374"/>
      <c r="Y485" s="374"/>
      <c r="Z485" s="374"/>
      <c r="AA485" s="374"/>
      <c r="AB485" s="374"/>
      <c r="AC485" s="374"/>
      <c r="AD485" s="374"/>
      <c r="AE485" s="374"/>
      <c r="AF485" s="374"/>
      <c r="AG485" s="374"/>
      <c r="AH485" s="374"/>
      <c r="AI485" s="374"/>
      <c r="AJ485" s="374"/>
      <c r="AK485" s="374"/>
      <c r="AL485" s="374"/>
      <c r="AM485" s="374"/>
    </row>
    <row r="486" spans="2:39">
      <c r="B486" s="374"/>
      <c r="C486" s="374"/>
      <c r="D486" s="374"/>
      <c r="E486" s="374"/>
      <c r="F486" s="374"/>
      <c r="G486" s="374"/>
      <c r="H486" s="374"/>
      <c r="I486" s="374"/>
      <c r="J486" s="374"/>
      <c r="K486" s="374"/>
      <c r="L486" s="374"/>
      <c r="M486" s="374"/>
      <c r="N486" s="374"/>
      <c r="O486" s="374"/>
      <c r="P486" s="374"/>
      <c r="Q486" s="374"/>
      <c r="R486" s="374"/>
      <c r="S486" s="374"/>
      <c r="T486" s="374"/>
      <c r="U486" s="374"/>
      <c r="V486" s="374"/>
      <c r="W486" s="374"/>
      <c r="X486" s="374"/>
      <c r="Y486" s="374"/>
      <c r="Z486" s="374"/>
      <c r="AA486" s="374"/>
      <c r="AB486" s="374"/>
      <c r="AC486" s="374"/>
      <c r="AD486" s="374"/>
      <c r="AE486" s="374"/>
      <c r="AF486" s="374"/>
      <c r="AG486" s="374"/>
      <c r="AH486" s="374"/>
      <c r="AI486" s="374"/>
      <c r="AJ486" s="374"/>
      <c r="AK486" s="374"/>
      <c r="AL486" s="374"/>
      <c r="AM486" s="374"/>
    </row>
    <row r="487" spans="2:39">
      <c r="B487" s="374"/>
      <c r="C487" s="374"/>
      <c r="D487" s="374"/>
      <c r="E487" s="374"/>
      <c r="F487" s="374"/>
      <c r="G487" s="374"/>
      <c r="H487" s="374"/>
      <c r="I487" s="374"/>
      <c r="J487" s="374"/>
      <c r="K487" s="374"/>
      <c r="L487" s="374"/>
      <c r="M487" s="374"/>
      <c r="N487" s="374"/>
      <c r="O487" s="374"/>
      <c r="P487" s="374"/>
      <c r="Q487" s="374"/>
      <c r="R487" s="374"/>
      <c r="S487" s="374"/>
      <c r="T487" s="374"/>
      <c r="U487" s="374"/>
      <c r="V487" s="374"/>
      <c r="W487" s="374"/>
      <c r="X487" s="374"/>
      <c r="Y487" s="374"/>
      <c r="Z487" s="374"/>
      <c r="AA487" s="374"/>
      <c r="AB487" s="374"/>
      <c r="AC487" s="374"/>
      <c r="AD487" s="374"/>
      <c r="AE487" s="374"/>
      <c r="AF487" s="374"/>
      <c r="AG487" s="374"/>
      <c r="AH487" s="374"/>
      <c r="AI487" s="374"/>
      <c r="AJ487" s="374"/>
      <c r="AK487" s="374"/>
      <c r="AL487" s="374"/>
      <c r="AM487" s="374"/>
    </row>
    <row r="488" spans="2:39">
      <c r="B488" s="374"/>
      <c r="C488" s="374"/>
      <c r="D488" s="374"/>
      <c r="E488" s="374"/>
      <c r="F488" s="374"/>
      <c r="G488" s="374"/>
      <c r="H488" s="374"/>
      <c r="I488" s="374"/>
      <c r="J488" s="374"/>
      <c r="K488" s="374"/>
      <c r="L488" s="374"/>
      <c r="M488" s="374"/>
      <c r="N488" s="374"/>
      <c r="O488" s="374"/>
      <c r="P488" s="374"/>
      <c r="Q488" s="374"/>
      <c r="R488" s="374"/>
      <c r="S488" s="374"/>
      <c r="T488" s="374"/>
      <c r="U488" s="374"/>
      <c r="V488" s="374"/>
      <c r="W488" s="374"/>
      <c r="X488" s="374"/>
      <c r="Y488" s="374"/>
      <c r="Z488" s="374"/>
      <c r="AA488" s="374"/>
      <c r="AB488" s="374"/>
      <c r="AC488" s="374"/>
      <c r="AD488" s="374"/>
      <c r="AE488" s="374"/>
      <c r="AF488" s="374"/>
      <c r="AG488" s="374"/>
      <c r="AH488" s="374"/>
      <c r="AI488" s="374"/>
      <c r="AJ488" s="374"/>
      <c r="AK488" s="374"/>
      <c r="AL488" s="374"/>
      <c r="AM488" s="374"/>
    </row>
    <row r="489" spans="2:39">
      <c r="B489" s="374"/>
      <c r="C489" s="374"/>
      <c r="D489" s="374"/>
      <c r="E489" s="374"/>
      <c r="F489" s="374"/>
      <c r="G489" s="374"/>
      <c r="H489" s="374"/>
      <c r="I489" s="374"/>
      <c r="J489" s="374"/>
      <c r="K489" s="374"/>
      <c r="L489" s="374"/>
      <c r="M489" s="374"/>
      <c r="N489" s="374"/>
      <c r="O489" s="374"/>
      <c r="P489" s="374"/>
      <c r="Q489" s="374"/>
      <c r="R489" s="374"/>
      <c r="S489" s="374"/>
      <c r="T489" s="374"/>
      <c r="U489" s="374"/>
      <c r="V489" s="374"/>
      <c r="W489" s="374"/>
      <c r="X489" s="374"/>
      <c r="Y489" s="374"/>
      <c r="Z489" s="374"/>
      <c r="AA489" s="374"/>
      <c r="AB489" s="374"/>
      <c r="AC489" s="374"/>
      <c r="AD489" s="374"/>
      <c r="AE489" s="374"/>
      <c r="AF489" s="374"/>
      <c r="AG489" s="374"/>
      <c r="AH489" s="374"/>
      <c r="AI489" s="374"/>
      <c r="AJ489" s="374"/>
      <c r="AK489" s="374"/>
      <c r="AL489" s="374"/>
      <c r="AM489" s="374"/>
    </row>
    <row r="490" spans="2:39">
      <c r="B490" s="374"/>
      <c r="C490" s="374"/>
      <c r="D490" s="374"/>
      <c r="E490" s="374"/>
      <c r="F490" s="374"/>
      <c r="G490" s="374"/>
      <c r="H490" s="374"/>
      <c r="I490" s="374"/>
      <c r="J490" s="374"/>
      <c r="K490" s="374"/>
      <c r="L490" s="374"/>
      <c r="M490" s="374"/>
      <c r="N490" s="374"/>
      <c r="O490" s="374"/>
      <c r="P490" s="374"/>
      <c r="Q490" s="374"/>
      <c r="R490" s="374"/>
      <c r="S490" s="374"/>
      <c r="T490" s="374"/>
      <c r="U490" s="374"/>
      <c r="V490" s="374"/>
      <c r="W490" s="374"/>
      <c r="X490" s="374"/>
      <c r="Y490" s="374"/>
      <c r="Z490" s="374"/>
      <c r="AA490" s="374"/>
      <c r="AB490" s="374"/>
      <c r="AC490" s="374"/>
      <c r="AD490" s="374"/>
      <c r="AE490" s="374"/>
      <c r="AF490" s="374"/>
      <c r="AG490" s="374"/>
      <c r="AH490" s="374"/>
      <c r="AI490" s="374"/>
      <c r="AJ490" s="374"/>
      <c r="AK490" s="374"/>
      <c r="AL490" s="374"/>
      <c r="AM490" s="374"/>
    </row>
    <row r="491" spans="2:39">
      <c r="B491" s="374"/>
      <c r="C491" s="374"/>
      <c r="D491" s="374"/>
      <c r="E491" s="374"/>
      <c r="F491" s="374"/>
      <c r="G491" s="374"/>
      <c r="H491" s="374"/>
      <c r="I491" s="374"/>
      <c r="J491" s="374"/>
      <c r="K491" s="374"/>
      <c r="L491" s="374"/>
      <c r="M491" s="374"/>
      <c r="N491" s="374"/>
      <c r="O491" s="374"/>
      <c r="P491" s="374"/>
      <c r="Q491" s="374"/>
      <c r="R491" s="374"/>
      <c r="S491" s="374"/>
      <c r="T491" s="374"/>
      <c r="U491" s="374"/>
      <c r="V491" s="374"/>
      <c r="W491" s="374"/>
      <c r="X491" s="374"/>
      <c r="Y491" s="374"/>
      <c r="Z491" s="374"/>
      <c r="AA491" s="374"/>
      <c r="AB491" s="374"/>
      <c r="AC491" s="374"/>
      <c r="AD491" s="374"/>
      <c r="AE491" s="374"/>
      <c r="AF491" s="374"/>
      <c r="AG491" s="374"/>
      <c r="AH491" s="374"/>
      <c r="AI491" s="374"/>
      <c r="AJ491" s="374"/>
      <c r="AK491" s="374"/>
      <c r="AL491" s="374"/>
      <c r="AM491" s="374"/>
    </row>
    <row r="492" spans="2:39">
      <c r="B492" s="374"/>
      <c r="C492" s="374"/>
      <c r="D492" s="374"/>
      <c r="E492" s="374"/>
      <c r="F492" s="374"/>
      <c r="G492" s="374"/>
      <c r="H492" s="374"/>
      <c r="I492" s="374"/>
      <c r="J492" s="374"/>
      <c r="K492" s="374"/>
      <c r="L492" s="374"/>
      <c r="M492" s="374"/>
      <c r="N492" s="374"/>
      <c r="O492" s="374"/>
      <c r="P492" s="374"/>
      <c r="Q492" s="374"/>
      <c r="R492" s="374"/>
      <c r="S492" s="374"/>
      <c r="T492" s="374"/>
      <c r="U492" s="374"/>
      <c r="V492" s="374"/>
      <c r="W492" s="374"/>
      <c r="X492" s="374"/>
      <c r="Y492" s="374"/>
      <c r="Z492" s="374"/>
      <c r="AA492" s="374"/>
      <c r="AB492" s="374"/>
      <c r="AC492" s="374"/>
      <c r="AD492" s="374"/>
      <c r="AE492" s="374"/>
      <c r="AF492" s="374"/>
      <c r="AG492" s="374"/>
      <c r="AH492" s="374"/>
      <c r="AI492" s="374"/>
      <c r="AJ492" s="374"/>
      <c r="AK492" s="374"/>
      <c r="AL492" s="374"/>
      <c r="AM492" s="374"/>
    </row>
    <row r="493" spans="2:39">
      <c r="B493" s="374"/>
      <c r="C493" s="374"/>
      <c r="D493" s="374"/>
      <c r="E493" s="374"/>
      <c r="F493" s="374"/>
      <c r="G493" s="374"/>
      <c r="H493" s="374"/>
      <c r="I493" s="374"/>
      <c r="J493" s="374"/>
      <c r="K493" s="374"/>
      <c r="L493" s="374"/>
      <c r="M493" s="374"/>
      <c r="N493" s="374"/>
      <c r="O493" s="374"/>
      <c r="P493" s="374"/>
      <c r="Q493" s="374"/>
      <c r="R493" s="374"/>
      <c r="S493" s="374"/>
      <c r="T493" s="374"/>
      <c r="U493" s="374"/>
      <c r="V493" s="374"/>
      <c r="W493" s="374"/>
      <c r="X493" s="374"/>
      <c r="Y493" s="374"/>
      <c r="Z493" s="374"/>
      <c r="AA493" s="374"/>
      <c r="AB493" s="374"/>
      <c r="AC493" s="374"/>
      <c r="AD493" s="374"/>
      <c r="AE493" s="374"/>
      <c r="AF493" s="374"/>
      <c r="AG493" s="374"/>
      <c r="AH493" s="374"/>
      <c r="AI493" s="374"/>
      <c r="AJ493" s="374"/>
      <c r="AK493" s="374"/>
      <c r="AL493" s="374"/>
      <c r="AM493" s="374"/>
    </row>
    <row r="494" spans="2:39">
      <c r="B494" s="374"/>
      <c r="C494" s="374"/>
      <c r="D494" s="374"/>
      <c r="E494" s="374"/>
      <c r="F494" s="374"/>
      <c r="G494" s="374"/>
      <c r="H494" s="374"/>
      <c r="I494" s="374"/>
      <c r="J494" s="374"/>
      <c r="K494" s="374"/>
      <c r="L494" s="374"/>
      <c r="M494" s="374"/>
      <c r="N494" s="374"/>
      <c r="O494" s="374"/>
      <c r="P494" s="374"/>
      <c r="Q494" s="374"/>
      <c r="R494" s="374"/>
      <c r="S494" s="374"/>
      <c r="T494" s="374"/>
      <c r="U494" s="374"/>
      <c r="V494" s="374"/>
      <c r="W494" s="374"/>
      <c r="X494" s="374"/>
      <c r="Y494" s="374"/>
      <c r="Z494" s="374"/>
      <c r="AA494" s="374"/>
      <c r="AB494" s="374"/>
      <c r="AC494" s="374"/>
      <c r="AD494" s="374"/>
      <c r="AE494" s="374"/>
      <c r="AF494" s="374"/>
      <c r="AG494" s="374"/>
      <c r="AH494" s="374"/>
      <c r="AI494" s="374"/>
      <c r="AJ494" s="374"/>
      <c r="AK494" s="374"/>
      <c r="AL494" s="374"/>
      <c r="AM494" s="374"/>
    </row>
    <row r="495" spans="2:39">
      <c r="B495" s="374"/>
      <c r="C495" s="374"/>
      <c r="D495" s="374"/>
      <c r="E495" s="374"/>
      <c r="F495" s="374"/>
      <c r="G495" s="374"/>
      <c r="H495" s="374"/>
      <c r="I495" s="374"/>
      <c r="J495" s="374"/>
      <c r="K495" s="374"/>
      <c r="L495" s="374"/>
      <c r="M495" s="374"/>
      <c r="N495" s="374"/>
      <c r="O495" s="374"/>
      <c r="P495" s="374"/>
      <c r="Q495" s="374"/>
      <c r="R495" s="374"/>
      <c r="S495" s="374"/>
      <c r="T495" s="374"/>
      <c r="U495" s="374"/>
      <c r="V495" s="374"/>
      <c r="W495" s="374"/>
      <c r="X495" s="374"/>
      <c r="Y495" s="374"/>
      <c r="Z495" s="374"/>
      <c r="AA495" s="374"/>
      <c r="AB495" s="374"/>
      <c r="AC495" s="374"/>
      <c r="AD495" s="374"/>
      <c r="AE495" s="374"/>
      <c r="AF495" s="374"/>
      <c r="AG495" s="374"/>
      <c r="AH495" s="374"/>
      <c r="AI495" s="374"/>
      <c r="AJ495" s="374"/>
      <c r="AK495" s="374"/>
      <c r="AL495" s="374"/>
      <c r="AM495" s="374"/>
    </row>
    <row r="496" spans="2:39">
      <c r="B496" s="374"/>
      <c r="C496" s="374"/>
      <c r="D496" s="374"/>
      <c r="E496" s="374"/>
      <c r="F496" s="374"/>
      <c r="G496" s="374"/>
      <c r="H496" s="374"/>
      <c r="I496" s="374"/>
      <c r="J496" s="374"/>
      <c r="K496" s="374"/>
      <c r="L496" s="374"/>
      <c r="M496" s="374"/>
      <c r="N496" s="374"/>
      <c r="O496" s="374"/>
      <c r="P496" s="374"/>
      <c r="Q496" s="374"/>
      <c r="R496" s="374"/>
      <c r="S496" s="374"/>
      <c r="T496" s="374"/>
      <c r="U496" s="374"/>
      <c r="V496" s="374"/>
      <c r="W496" s="374"/>
      <c r="X496" s="374"/>
      <c r="Y496" s="374"/>
      <c r="Z496" s="374"/>
      <c r="AA496" s="374"/>
      <c r="AB496" s="374"/>
      <c r="AC496" s="374"/>
      <c r="AD496" s="374"/>
      <c r="AE496" s="374"/>
      <c r="AF496" s="374"/>
      <c r="AG496" s="374"/>
      <c r="AH496" s="374"/>
      <c r="AI496" s="374"/>
      <c r="AJ496" s="374"/>
      <c r="AK496" s="374"/>
      <c r="AL496" s="374"/>
      <c r="AM496" s="374"/>
    </row>
    <row r="497" spans="2:39">
      <c r="B497" s="374"/>
      <c r="C497" s="374"/>
      <c r="D497" s="374"/>
      <c r="E497" s="374"/>
      <c r="F497" s="374"/>
      <c r="G497" s="374"/>
      <c r="H497" s="374"/>
      <c r="I497" s="374"/>
      <c r="J497" s="374"/>
      <c r="K497" s="374"/>
      <c r="L497" s="374"/>
      <c r="M497" s="374"/>
      <c r="N497" s="374"/>
      <c r="O497" s="374"/>
      <c r="P497" s="374"/>
      <c r="Q497" s="374"/>
      <c r="R497" s="374"/>
      <c r="S497" s="374"/>
      <c r="T497" s="374"/>
      <c r="U497" s="374"/>
      <c r="V497" s="374"/>
      <c r="W497" s="374"/>
      <c r="X497" s="374"/>
      <c r="Y497" s="374"/>
      <c r="Z497" s="374"/>
      <c r="AA497" s="374"/>
      <c r="AB497" s="374"/>
      <c r="AC497" s="374"/>
      <c r="AD497" s="374"/>
      <c r="AE497" s="374"/>
      <c r="AF497" s="374"/>
      <c r="AG497" s="374"/>
      <c r="AH497" s="374"/>
      <c r="AI497" s="374"/>
      <c r="AJ497" s="374"/>
      <c r="AK497" s="374"/>
      <c r="AL497" s="374"/>
      <c r="AM497" s="374"/>
    </row>
    <row r="498" spans="2:39">
      <c r="B498" s="374"/>
      <c r="C498" s="374"/>
      <c r="D498" s="374"/>
      <c r="E498" s="374"/>
      <c r="F498" s="374"/>
      <c r="G498" s="374"/>
      <c r="H498" s="374"/>
      <c r="I498" s="374"/>
      <c r="J498" s="374"/>
      <c r="K498" s="374"/>
      <c r="L498" s="374"/>
      <c r="M498" s="374"/>
      <c r="N498" s="374"/>
      <c r="O498" s="374"/>
      <c r="P498" s="374"/>
      <c r="Q498" s="374"/>
      <c r="R498" s="374"/>
      <c r="S498" s="374"/>
      <c r="T498" s="374"/>
      <c r="U498" s="374"/>
      <c r="V498" s="374"/>
      <c r="W498" s="374"/>
      <c r="X498" s="374"/>
      <c r="Y498" s="374"/>
      <c r="Z498" s="374"/>
      <c r="AA498" s="374"/>
      <c r="AB498" s="374"/>
      <c r="AC498" s="374"/>
      <c r="AD498" s="374"/>
      <c r="AE498" s="374"/>
      <c r="AF498" s="374"/>
      <c r="AG498" s="374"/>
      <c r="AH498" s="374"/>
      <c r="AI498" s="374"/>
      <c r="AJ498" s="374"/>
      <c r="AK498" s="374"/>
      <c r="AL498" s="374"/>
      <c r="AM498" s="374"/>
    </row>
    <row r="499" spans="2:39">
      <c r="B499" s="374"/>
      <c r="C499" s="374"/>
      <c r="D499" s="374"/>
      <c r="E499" s="374"/>
      <c r="F499" s="374"/>
      <c r="G499" s="374"/>
      <c r="H499" s="374"/>
      <c r="I499" s="374"/>
      <c r="J499" s="374"/>
      <c r="K499" s="374"/>
      <c r="L499" s="374"/>
      <c r="M499" s="374"/>
      <c r="N499" s="374"/>
      <c r="O499" s="374"/>
      <c r="P499" s="374"/>
      <c r="Q499" s="374"/>
      <c r="R499" s="374"/>
      <c r="S499" s="374"/>
      <c r="T499" s="374"/>
      <c r="U499" s="374"/>
      <c r="V499" s="374"/>
      <c r="W499" s="374"/>
      <c r="X499" s="374"/>
      <c r="Y499" s="374"/>
      <c r="Z499" s="374"/>
      <c r="AA499" s="374"/>
      <c r="AB499" s="374"/>
      <c r="AC499" s="374"/>
      <c r="AD499" s="374"/>
      <c r="AE499" s="374"/>
      <c r="AF499" s="374"/>
      <c r="AG499" s="374"/>
      <c r="AH499" s="374"/>
      <c r="AI499" s="374"/>
      <c r="AJ499" s="374"/>
      <c r="AK499" s="374"/>
      <c r="AL499" s="374"/>
      <c r="AM499" s="374"/>
    </row>
    <row r="500" spans="2:39">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F500" s="374"/>
      <c r="AG500" s="374"/>
      <c r="AH500" s="374"/>
      <c r="AI500" s="374"/>
      <c r="AJ500" s="374"/>
      <c r="AK500" s="374"/>
      <c r="AL500" s="374"/>
      <c r="AM500" s="374"/>
    </row>
    <row r="501" spans="2:39">
      <c r="B501" s="374"/>
      <c r="C501" s="374"/>
      <c r="D501" s="374"/>
      <c r="E501" s="374"/>
      <c r="F501" s="374"/>
      <c r="G501" s="374"/>
      <c r="H501" s="374"/>
      <c r="I501" s="374"/>
      <c r="J501" s="374"/>
      <c r="K501" s="374"/>
      <c r="L501" s="374"/>
      <c r="M501" s="374"/>
      <c r="N501" s="374"/>
      <c r="O501" s="374"/>
      <c r="P501" s="374"/>
      <c r="Q501" s="374"/>
      <c r="R501" s="374"/>
      <c r="S501" s="374"/>
      <c r="T501" s="374"/>
      <c r="U501" s="374"/>
      <c r="V501" s="374"/>
      <c r="W501" s="374"/>
      <c r="X501" s="374"/>
      <c r="Y501" s="374"/>
      <c r="Z501" s="374"/>
      <c r="AA501" s="374"/>
      <c r="AB501" s="374"/>
      <c r="AC501" s="374"/>
      <c r="AD501" s="374"/>
      <c r="AE501" s="374"/>
      <c r="AF501" s="374"/>
      <c r="AG501" s="374"/>
      <c r="AH501" s="374"/>
      <c r="AI501" s="374"/>
      <c r="AJ501" s="374"/>
      <c r="AK501" s="374"/>
      <c r="AL501" s="374"/>
      <c r="AM501" s="374"/>
    </row>
  </sheetData>
  <mergeCells count="1">
    <mergeCell ref="B1:E1"/>
  </mergeCells>
  <pageMargins left="0.70866141732283472" right="0.70866141732283472" top="0.74803149606299213" bottom="0.74803149606299213" header="0.31496062992125984" footer="0.31496062992125984"/>
  <pageSetup paperSize="119" scale="44" orientation="landscape" r:id="rId1"/>
  <rowBreaks count="1" manualBreakCount="1">
    <brk id="210" min="1" max="4"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49"/>
  <sheetViews>
    <sheetView showGridLines="0" view="pageBreakPreview" topLeftCell="A16" zoomScale="85" zoomScaleNormal="85" zoomScaleSheetLayoutView="85" workbookViewId="0">
      <selection activeCell="I43" sqref="I43"/>
    </sheetView>
  </sheetViews>
  <sheetFormatPr baseColWidth="10" defaultRowHeight="12.75"/>
  <cols>
    <col min="1" max="1" width="2.140625" style="556" customWidth="1"/>
    <col min="2" max="3" width="3.7109375" style="557" customWidth="1"/>
    <col min="4" max="4" width="65.7109375" style="557" customWidth="1"/>
    <col min="5" max="5" width="17.5703125" style="557" customWidth="1"/>
    <col min="6" max="6" width="23.7109375" style="557" customWidth="1"/>
    <col min="7" max="7" width="19.85546875" style="557" customWidth="1"/>
    <col min="8" max="8" width="17.7109375" style="557" bestFit="1" customWidth="1"/>
    <col min="9" max="9" width="20.28515625" style="557" customWidth="1"/>
    <col min="10" max="10" width="17.28515625" style="557" bestFit="1" customWidth="1"/>
    <col min="11" max="11" width="3.140625" style="556" customWidth="1"/>
    <col min="12" max="16384" width="11.42578125" style="557"/>
  </cols>
  <sheetData>
    <row r="1" spans="2:10" ht="6" customHeight="1">
      <c r="B1" s="1131"/>
      <c r="C1" s="1131"/>
      <c r="D1" s="1131"/>
      <c r="E1" s="1131"/>
      <c r="F1" s="1131"/>
      <c r="G1" s="1131"/>
      <c r="H1" s="1131"/>
      <c r="I1" s="1131"/>
      <c r="J1" s="1131"/>
    </row>
    <row r="2" spans="2:10" ht="13.5" customHeight="1">
      <c r="B2" s="1131" t="s">
        <v>608</v>
      </c>
      <c r="C2" s="1131"/>
      <c r="D2" s="1131"/>
      <c r="E2" s="1131"/>
      <c r="F2" s="1131"/>
      <c r="G2" s="1131"/>
      <c r="H2" s="1131"/>
      <c r="I2" s="1131"/>
      <c r="J2" s="1131"/>
    </row>
    <row r="3" spans="2:10" ht="20.25" customHeight="1">
      <c r="B3" s="1131" t="s">
        <v>1137</v>
      </c>
      <c r="C3" s="1131"/>
      <c r="D3" s="1131"/>
      <c r="E3" s="1131"/>
      <c r="F3" s="1131"/>
      <c r="G3" s="1131"/>
      <c r="H3" s="1131"/>
      <c r="I3" s="1131"/>
      <c r="J3" s="1131"/>
    </row>
    <row r="4" spans="2:10" s="556" customFormat="1" ht="8.25" customHeight="1">
      <c r="B4" s="145"/>
      <c r="C4" s="145"/>
      <c r="D4" s="145"/>
      <c r="E4" s="145"/>
      <c r="F4" s="145"/>
      <c r="G4" s="145"/>
      <c r="H4" s="145"/>
      <c r="I4" s="145"/>
      <c r="J4" s="145"/>
    </row>
    <row r="5" spans="2:10" s="556" customFormat="1" ht="24" customHeight="1">
      <c r="D5" s="25" t="s">
        <v>0</v>
      </c>
      <c r="E5" s="162" t="s">
        <v>459</v>
      </c>
      <c r="F5" s="162"/>
      <c r="G5" s="162"/>
      <c r="H5" s="558"/>
      <c r="I5" s="44"/>
      <c r="J5" s="145"/>
    </row>
    <row r="6" spans="2:10" s="556" customFormat="1" ht="8.25" customHeight="1">
      <c r="B6" s="145"/>
      <c r="C6" s="145"/>
      <c r="D6" s="145"/>
      <c r="E6" s="145"/>
      <c r="F6" s="145"/>
      <c r="G6" s="145"/>
      <c r="H6" s="145"/>
      <c r="I6" s="145"/>
      <c r="J6" s="145"/>
    </row>
    <row r="7" spans="2:10">
      <c r="B7" s="1197" t="s">
        <v>2</v>
      </c>
      <c r="C7" s="1220"/>
      <c r="D7" s="1198"/>
      <c r="E7" s="1196" t="s">
        <v>488</v>
      </c>
      <c r="F7" s="1196"/>
      <c r="G7" s="1196"/>
      <c r="H7" s="1196"/>
      <c r="I7" s="1196"/>
      <c r="J7" s="1196" t="s">
        <v>481</v>
      </c>
    </row>
    <row r="8" spans="2:10" ht="25.5">
      <c r="B8" s="1199"/>
      <c r="C8" s="1055"/>
      <c r="D8" s="1200"/>
      <c r="E8" s="636" t="s">
        <v>482</v>
      </c>
      <c r="F8" s="636" t="s">
        <v>483</v>
      </c>
      <c r="G8" s="636" t="s">
        <v>465</v>
      </c>
      <c r="H8" s="636" t="s">
        <v>466</v>
      </c>
      <c r="I8" s="636" t="s">
        <v>484</v>
      </c>
      <c r="J8" s="1196"/>
    </row>
    <row r="9" spans="2:10" ht="15.75" customHeight="1">
      <c r="B9" s="1201"/>
      <c r="C9" s="1221"/>
      <c r="D9" s="1202"/>
      <c r="E9" s="636">
        <v>1</v>
      </c>
      <c r="F9" s="636">
        <v>2</v>
      </c>
      <c r="G9" s="636" t="s">
        <v>485</v>
      </c>
      <c r="H9" s="636">
        <v>5</v>
      </c>
      <c r="I9" s="636">
        <v>7</v>
      </c>
      <c r="J9" s="636" t="s">
        <v>486</v>
      </c>
    </row>
    <row r="10" spans="2:10" ht="15" customHeight="1">
      <c r="B10" s="782" t="s">
        <v>609</v>
      </c>
      <c r="C10" s="783"/>
      <c r="D10" s="784"/>
      <c r="E10" s="785"/>
      <c r="F10" s="785"/>
      <c r="G10" s="785"/>
      <c r="H10" s="785"/>
      <c r="I10" s="785"/>
      <c r="J10" s="785"/>
    </row>
    <row r="11" spans="2:10" ht="12.75" customHeight="1">
      <c r="B11" s="786">
        <v>0</v>
      </c>
      <c r="C11" s="787" t="s">
        <v>610</v>
      </c>
      <c r="D11" s="788"/>
      <c r="E11" s="789">
        <v>0</v>
      </c>
      <c r="F11" s="789">
        <v>0</v>
      </c>
      <c r="G11" s="789">
        <v>0</v>
      </c>
      <c r="H11" s="789">
        <v>0</v>
      </c>
      <c r="I11" s="789">
        <v>0</v>
      </c>
      <c r="J11" s="789">
        <v>0</v>
      </c>
    </row>
    <row r="12" spans="2:10">
      <c r="B12" s="786" t="s">
        <v>1143</v>
      </c>
      <c r="C12" s="790"/>
      <c r="D12" s="791" t="s">
        <v>611</v>
      </c>
      <c r="E12" s="792">
        <v>0</v>
      </c>
      <c r="F12" s="792">
        <v>0</v>
      </c>
      <c r="G12" s="792">
        <v>0</v>
      </c>
      <c r="H12" s="792">
        <v>0</v>
      </c>
      <c r="I12" s="792">
        <v>0</v>
      </c>
      <c r="J12" s="792">
        <v>0</v>
      </c>
    </row>
    <row r="13" spans="2:10">
      <c r="B13" s="786" t="s">
        <v>1144</v>
      </c>
      <c r="C13" s="790"/>
      <c r="D13" s="791" t="s">
        <v>612</v>
      </c>
      <c r="E13" s="792">
        <v>0</v>
      </c>
      <c r="F13" s="792">
        <v>0</v>
      </c>
      <c r="G13" s="792">
        <v>0</v>
      </c>
      <c r="H13" s="792">
        <v>0</v>
      </c>
      <c r="I13" s="792">
        <v>0</v>
      </c>
      <c r="J13" s="792">
        <v>0</v>
      </c>
    </row>
    <row r="14" spans="2:10" ht="12.75" customHeight="1">
      <c r="B14" s="786">
        <v>0</v>
      </c>
      <c r="C14" s="787" t="s">
        <v>613</v>
      </c>
      <c r="D14" s="788"/>
      <c r="E14" s="789">
        <v>954616223.29999995</v>
      </c>
      <c r="F14" s="789">
        <v>9434444.5399999991</v>
      </c>
      <c r="G14" s="789">
        <v>964050667.83999991</v>
      </c>
      <c r="H14" s="789">
        <v>176022419.82000002</v>
      </c>
      <c r="I14" s="789">
        <v>175689839.10000002</v>
      </c>
      <c r="J14" s="789">
        <v>788028248.01999986</v>
      </c>
    </row>
    <row r="15" spans="2:10">
      <c r="B15" s="786" t="s">
        <v>717</v>
      </c>
      <c r="C15" s="790" t="s">
        <v>717</v>
      </c>
      <c r="D15" s="791" t="s">
        <v>614</v>
      </c>
      <c r="E15" s="792">
        <v>780670526.13</v>
      </c>
      <c r="F15" s="792">
        <v>6920732.1600000001</v>
      </c>
      <c r="G15" s="792">
        <v>787591258.28999996</v>
      </c>
      <c r="H15" s="792">
        <v>145557519.08000001</v>
      </c>
      <c r="I15" s="792">
        <v>145246574.77000001</v>
      </c>
      <c r="J15" s="792">
        <v>642033739.20999992</v>
      </c>
    </row>
    <row r="16" spans="2:10">
      <c r="B16" s="786" t="s">
        <v>578</v>
      </c>
      <c r="C16" s="790"/>
      <c r="D16" s="791" t="s">
        <v>615</v>
      </c>
      <c r="E16" s="792">
        <v>0</v>
      </c>
      <c r="F16" s="792">
        <v>0</v>
      </c>
      <c r="G16" s="792">
        <v>0</v>
      </c>
      <c r="H16" s="792">
        <v>0</v>
      </c>
      <c r="I16" s="792">
        <v>0</v>
      </c>
      <c r="J16" s="792">
        <v>0</v>
      </c>
    </row>
    <row r="17" spans="2:10">
      <c r="B17" s="786" t="s">
        <v>718</v>
      </c>
      <c r="C17" s="790" t="s">
        <v>718</v>
      </c>
      <c r="D17" s="791" t="s">
        <v>616</v>
      </c>
      <c r="E17" s="792">
        <v>173945697.16999999</v>
      </c>
      <c r="F17" s="792">
        <v>2513712.38</v>
      </c>
      <c r="G17" s="792">
        <v>176459409.54999998</v>
      </c>
      <c r="H17" s="792">
        <v>30464900.739999998</v>
      </c>
      <c r="I17" s="792">
        <v>30443264.329999998</v>
      </c>
      <c r="J17" s="792">
        <v>145994508.80999997</v>
      </c>
    </row>
    <row r="18" spans="2:10">
      <c r="B18" s="786" t="s">
        <v>1145</v>
      </c>
      <c r="C18" s="790"/>
      <c r="D18" s="791" t="s">
        <v>617</v>
      </c>
      <c r="E18" s="792">
        <v>0</v>
      </c>
      <c r="F18" s="792">
        <v>0</v>
      </c>
      <c r="G18" s="792">
        <v>0</v>
      </c>
      <c r="H18" s="792">
        <v>0</v>
      </c>
      <c r="I18" s="792">
        <v>0</v>
      </c>
      <c r="J18" s="792">
        <v>0</v>
      </c>
    </row>
    <row r="19" spans="2:10">
      <c r="B19" s="786" t="s">
        <v>1146</v>
      </c>
      <c r="C19" s="790"/>
      <c r="D19" s="791" t="s">
        <v>618</v>
      </c>
      <c r="E19" s="792">
        <v>0</v>
      </c>
      <c r="F19" s="792">
        <v>0</v>
      </c>
      <c r="G19" s="792">
        <v>0</v>
      </c>
      <c r="H19" s="792">
        <v>0</v>
      </c>
      <c r="I19" s="792">
        <v>0</v>
      </c>
      <c r="J19" s="792">
        <v>0</v>
      </c>
    </row>
    <row r="20" spans="2:10">
      <c r="B20" s="786" t="s">
        <v>577</v>
      </c>
      <c r="C20" s="790"/>
      <c r="D20" s="791" t="s">
        <v>619</v>
      </c>
      <c r="E20" s="792">
        <v>0</v>
      </c>
      <c r="F20" s="792">
        <v>0</v>
      </c>
      <c r="G20" s="792">
        <v>0</v>
      </c>
      <c r="H20" s="792">
        <v>0</v>
      </c>
      <c r="I20" s="792">
        <v>0</v>
      </c>
      <c r="J20" s="792">
        <v>0</v>
      </c>
    </row>
    <row r="21" spans="2:10">
      <c r="B21" s="786" t="s">
        <v>1147</v>
      </c>
      <c r="C21" s="790"/>
      <c r="D21" s="791" t="s">
        <v>620</v>
      </c>
      <c r="E21" s="792">
        <v>0</v>
      </c>
      <c r="F21" s="792">
        <v>0</v>
      </c>
      <c r="G21" s="792">
        <v>0</v>
      </c>
      <c r="H21" s="792">
        <v>0</v>
      </c>
      <c r="I21" s="792">
        <v>0</v>
      </c>
      <c r="J21" s="792">
        <v>0</v>
      </c>
    </row>
    <row r="22" spans="2:10">
      <c r="B22" s="786" t="s">
        <v>1148</v>
      </c>
      <c r="C22" s="790"/>
      <c r="D22" s="791" t="s">
        <v>621</v>
      </c>
      <c r="E22" s="792">
        <v>0</v>
      </c>
      <c r="F22" s="792">
        <v>0</v>
      </c>
      <c r="G22" s="792">
        <v>0</v>
      </c>
      <c r="H22" s="792">
        <v>0</v>
      </c>
      <c r="I22" s="792">
        <v>0</v>
      </c>
      <c r="J22" s="792">
        <v>0</v>
      </c>
    </row>
    <row r="23" spans="2:10" ht="12.75" customHeight="1">
      <c r="B23" s="786">
        <v>0</v>
      </c>
      <c r="C23" s="787" t="s">
        <v>622</v>
      </c>
      <c r="D23" s="788"/>
      <c r="E23" s="789">
        <v>8311599.9800000004</v>
      </c>
      <c r="F23" s="789">
        <v>353141.8</v>
      </c>
      <c r="G23" s="789">
        <v>8664741.7800000012</v>
      </c>
      <c r="H23" s="789">
        <v>1696515.48</v>
      </c>
      <c r="I23" s="789">
        <v>1694472.48</v>
      </c>
      <c r="J23" s="789">
        <v>6968226.3000000007</v>
      </c>
    </row>
    <row r="24" spans="2:10">
      <c r="B24" s="786" t="s">
        <v>719</v>
      </c>
      <c r="C24" s="790" t="s">
        <v>719</v>
      </c>
      <c r="D24" s="791" t="s">
        <v>623</v>
      </c>
      <c r="E24" s="792">
        <v>8311599.9800000004</v>
      </c>
      <c r="F24" s="792">
        <v>353141.8</v>
      </c>
      <c r="G24" s="792">
        <v>8664741.7800000012</v>
      </c>
      <c r="H24" s="792">
        <v>1696515.48</v>
      </c>
      <c r="I24" s="792">
        <v>1694472.48</v>
      </c>
      <c r="J24" s="792">
        <v>6968226.3000000007</v>
      </c>
    </row>
    <row r="25" spans="2:10">
      <c r="B25" s="786" t="s">
        <v>1149</v>
      </c>
      <c r="C25" s="790"/>
      <c r="D25" s="791" t="s">
        <v>624</v>
      </c>
      <c r="E25" s="792">
        <v>0</v>
      </c>
      <c r="F25" s="792">
        <v>0</v>
      </c>
      <c r="G25" s="792">
        <v>0</v>
      </c>
      <c r="H25" s="792">
        <v>0</v>
      </c>
      <c r="I25" s="792">
        <v>0</v>
      </c>
      <c r="J25" s="792">
        <v>0</v>
      </c>
    </row>
    <row r="26" spans="2:10">
      <c r="B26" s="786" t="s">
        <v>1150</v>
      </c>
      <c r="C26" s="790"/>
      <c r="D26" s="791" t="s">
        <v>625</v>
      </c>
      <c r="E26" s="792">
        <v>0</v>
      </c>
      <c r="F26" s="792">
        <v>0</v>
      </c>
      <c r="G26" s="792">
        <v>0</v>
      </c>
      <c r="H26" s="792">
        <v>0</v>
      </c>
      <c r="I26" s="792">
        <v>0</v>
      </c>
      <c r="J26" s="792">
        <v>0</v>
      </c>
    </row>
    <row r="27" spans="2:10" ht="12.75" customHeight="1">
      <c r="B27" s="786">
        <v>0</v>
      </c>
      <c r="C27" s="787" t="s">
        <v>626</v>
      </c>
      <c r="D27" s="788"/>
      <c r="E27" s="789">
        <v>0</v>
      </c>
      <c r="F27" s="789">
        <v>0</v>
      </c>
      <c r="G27" s="789">
        <v>0</v>
      </c>
      <c r="H27" s="789">
        <v>0</v>
      </c>
      <c r="I27" s="789">
        <v>0</v>
      </c>
      <c r="J27" s="789">
        <v>0</v>
      </c>
    </row>
    <row r="28" spans="2:10">
      <c r="B28" s="786" t="s">
        <v>1151</v>
      </c>
      <c r="C28" s="790"/>
      <c r="D28" s="791" t="s">
        <v>627</v>
      </c>
      <c r="E28" s="792">
        <v>0</v>
      </c>
      <c r="F28" s="792">
        <v>0</v>
      </c>
      <c r="G28" s="792">
        <v>0</v>
      </c>
      <c r="H28" s="792">
        <v>0</v>
      </c>
      <c r="I28" s="792">
        <v>0</v>
      </c>
      <c r="J28" s="792">
        <v>0</v>
      </c>
    </row>
    <row r="29" spans="2:10">
      <c r="B29" s="786" t="s">
        <v>1152</v>
      </c>
      <c r="C29" s="790"/>
      <c r="D29" s="791" t="s">
        <v>628</v>
      </c>
      <c r="E29" s="792">
        <v>0</v>
      </c>
      <c r="F29" s="792">
        <v>0</v>
      </c>
      <c r="G29" s="792">
        <v>0</v>
      </c>
      <c r="H29" s="792">
        <v>0</v>
      </c>
      <c r="I29" s="792">
        <v>0</v>
      </c>
      <c r="J29" s="792">
        <v>0</v>
      </c>
    </row>
    <row r="30" spans="2:10" ht="12.75" customHeight="1">
      <c r="B30" s="786">
        <v>0</v>
      </c>
      <c r="C30" s="787" t="s">
        <v>629</v>
      </c>
      <c r="D30" s="788"/>
      <c r="E30" s="789">
        <v>0</v>
      </c>
      <c r="F30" s="789">
        <v>0</v>
      </c>
      <c r="G30" s="789">
        <v>0</v>
      </c>
      <c r="H30" s="789">
        <v>0</v>
      </c>
      <c r="I30" s="789">
        <v>0</v>
      </c>
      <c r="J30" s="789">
        <v>0</v>
      </c>
    </row>
    <row r="31" spans="2:10">
      <c r="B31" s="786" t="s">
        <v>1153</v>
      </c>
      <c r="C31" s="790"/>
      <c r="D31" s="791" t="s">
        <v>630</v>
      </c>
      <c r="E31" s="792">
        <v>0</v>
      </c>
      <c r="F31" s="792">
        <v>0</v>
      </c>
      <c r="G31" s="792">
        <v>0</v>
      </c>
      <c r="H31" s="792">
        <v>0</v>
      </c>
      <c r="I31" s="792">
        <v>0</v>
      </c>
      <c r="J31" s="792">
        <v>0</v>
      </c>
    </row>
    <row r="32" spans="2:10">
      <c r="B32" s="786" t="s">
        <v>1154</v>
      </c>
      <c r="C32" s="790"/>
      <c r="D32" s="791" t="s">
        <v>631</v>
      </c>
      <c r="E32" s="792">
        <v>0</v>
      </c>
      <c r="F32" s="792">
        <v>0</v>
      </c>
      <c r="G32" s="792">
        <v>0</v>
      </c>
      <c r="H32" s="792">
        <v>0</v>
      </c>
      <c r="I32" s="792">
        <v>0</v>
      </c>
      <c r="J32" s="792">
        <v>0</v>
      </c>
    </row>
    <row r="33" spans="1:11">
      <c r="B33" s="786" t="s">
        <v>1155</v>
      </c>
      <c r="C33" s="790"/>
      <c r="D33" s="791" t="s">
        <v>632</v>
      </c>
      <c r="E33" s="792">
        <v>0</v>
      </c>
      <c r="F33" s="792">
        <v>0</v>
      </c>
      <c r="G33" s="792">
        <v>0</v>
      </c>
      <c r="H33" s="792">
        <v>0</v>
      </c>
      <c r="I33" s="792">
        <v>0</v>
      </c>
      <c r="J33" s="792">
        <v>0</v>
      </c>
    </row>
    <row r="34" spans="1:11">
      <c r="B34" s="786" t="s">
        <v>1156</v>
      </c>
      <c r="C34" s="790"/>
      <c r="D34" s="791" t="s">
        <v>633</v>
      </c>
      <c r="E34" s="792">
        <v>0</v>
      </c>
      <c r="F34" s="792">
        <v>0</v>
      </c>
      <c r="G34" s="792">
        <v>0</v>
      </c>
      <c r="H34" s="792">
        <v>0</v>
      </c>
      <c r="I34" s="792">
        <v>0</v>
      </c>
      <c r="J34" s="792">
        <v>0</v>
      </c>
    </row>
    <row r="35" spans="1:11" ht="12.75" customHeight="1">
      <c r="B35" s="786">
        <v>0</v>
      </c>
      <c r="C35" s="787" t="s">
        <v>1157</v>
      </c>
      <c r="D35" s="788"/>
      <c r="E35" s="789">
        <v>0</v>
      </c>
      <c r="F35" s="789">
        <v>0</v>
      </c>
      <c r="G35" s="789">
        <v>0</v>
      </c>
      <c r="H35" s="789">
        <v>0</v>
      </c>
      <c r="I35" s="789">
        <v>0</v>
      </c>
      <c r="J35" s="789">
        <v>0</v>
      </c>
    </row>
    <row r="36" spans="1:11">
      <c r="B36" s="786" t="s">
        <v>1158</v>
      </c>
      <c r="C36" s="790"/>
      <c r="D36" s="791" t="s">
        <v>634</v>
      </c>
      <c r="E36" s="792">
        <v>0</v>
      </c>
      <c r="F36" s="792">
        <v>0</v>
      </c>
      <c r="G36" s="792">
        <v>0</v>
      </c>
      <c r="H36" s="792">
        <v>0</v>
      </c>
      <c r="I36" s="792">
        <v>0</v>
      </c>
      <c r="J36" s="792">
        <v>0</v>
      </c>
    </row>
    <row r="37" spans="1:11" ht="15" customHeight="1">
      <c r="B37" s="786" t="s">
        <v>1159</v>
      </c>
      <c r="C37" s="791" t="s">
        <v>635</v>
      </c>
      <c r="D37" s="791"/>
      <c r="E37" s="792">
        <v>0</v>
      </c>
      <c r="F37" s="792">
        <v>0</v>
      </c>
      <c r="G37" s="792">
        <v>0</v>
      </c>
      <c r="H37" s="792">
        <v>0</v>
      </c>
      <c r="I37" s="792">
        <v>0</v>
      </c>
      <c r="J37" s="792">
        <v>0</v>
      </c>
    </row>
    <row r="38" spans="1:11" ht="15" customHeight="1">
      <c r="B38" s="786" t="s">
        <v>1160</v>
      </c>
      <c r="C38" s="791" t="s">
        <v>636</v>
      </c>
      <c r="D38" s="791"/>
      <c r="E38" s="792">
        <v>0</v>
      </c>
      <c r="F38" s="792">
        <v>0</v>
      </c>
      <c r="G38" s="792">
        <v>0</v>
      </c>
      <c r="H38" s="792">
        <v>0</v>
      </c>
      <c r="I38" s="792">
        <v>0</v>
      </c>
      <c r="J38" s="792">
        <v>0</v>
      </c>
    </row>
    <row r="39" spans="1:11" ht="15.75" customHeight="1">
      <c r="B39" s="786" t="s">
        <v>1161</v>
      </c>
      <c r="C39" s="791" t="s">
        <v>637</v>
      </c>
      <c r="D39" s="791"/>
      <c r="E39" s="792">
        <v>0</v>
      </c>
      <c r="F39" s="792">
        <v>0</v>
      </c>
      <c r="G39" s="792">
        <v>0</v>
      </c>
      <c r="H39" s="792">
        <v>0</v>
      </c>
      <c r="I39" s="792">
        <v>0</v>
      </c>
      <c r="J39" s="792">
        <v>0</v>
      </c>
    </row>
    <row r="40" spans="1:11" ht="15.75" customHeight="1">
      <c r="B40" s="793"/>
      <c r="C40" s="794"/>
      <c r="D40" s="795"/>
      <c r="E40" s="796"/>
      <c r="F40" s="797"/>
      <c r="G40" s="797"/>
      <c r="H40" s="797"/>
      <c r="I40" s="797"/>
      <c r="J40" s="797"/>
    </row>
    <row r="41" spans="1:11" s="743" customFormat="1" ht="16.5" customHeight="1">
      <c r="A41" s="654"/>
      <c r="B41" s="740"/>
      <c r="C41" s="1218" t="s">
        <v>487</v>
      </c>
      <c r="D41" s="1219"/>
      <c r="E41" s="755">
        <f t="shared" ref="E41:J41" si="0">+E14+E23</f>
        <v>962927823.27999997</v>
      </c>
      <c r="F41" s="755">
        <f t="shared" si="0"/>
        <v>9787586.3399999999</v>
      </c>
      <c r="G41" s="755">
        <f t="shared" si="0"/>
        <v>972715409.61999989</v>
      </c>
      <c r="H41" s="755">
        <f t="shared" si="0"/>
        <v>177718935.30000001</v>
      </c>
      <c r="I41" s="755">
        <f t="shared" si="0"/>
        <v>177384311.58000001</v>
      </c>
      <c r="J41" s="755">
        <f t="shared" si="0"/>
        <v>794996474.31999981</v>
      </c>
      <c r="K41" s="654"/>
    </row>
    <row r="42" spans="1:11">
      <c r="B42" s="556"/>
      <c r="C42" s="556"/>
      <c r="D42" s="556"/>
      <c r="E42" s="496"/>
      <c r="F42" s="496"/>
      <c r="G42" s="496"/>
      <c r="H42" s="496"/>
      <c r="I42" s="496"/>
      <c r="J42" s="496"/>
    </row>
    <row r="43" spans="1:11">
      <c r="B43" s="574" t="s">
        <v>49</v>
      </c>
      <c r="F43" s="556"/>
      <c r="G43" s="556"/>
      <c r="H43" s="556"/>
      <c r="I43" s="556"/>
      <c r="J43" s="556"/>
    </row>
    <row r="47" spans="1:11">
      <c r="D47" s="575"/>
      <c r="E47" s="552"/>
      <c r="G47" s="552"/>
      <c r="J47" s="552"/>
    </row>
    <row r="48" spans="1:11">
      <c r="D48" s="637" t="s">
        <v>710</v>
      </c>
      <c r="E48" s="576"/>
      <c r="G48" s="1175" t="s">
        <v>50</v>
      </c>
      <c r="H48" s="1194"/>
      <c r="I48" s="1194"/>
      <c r="J48" s="1175"/>
    </row>
    <row r="49" spans="4:10">
      <c r="D49" s="798" t="s">
        <v>51</v>
      </c>
      <c r="E49" s="577"/>
      <c r="G49" s="1176" t="s">
        <v>638</v>
      </c>
      <c r="H49" s="1176"/>
      <c r="I49" s="1176"/>
      <c r="J49" s="1176"/>
    </row>
  </sheetData>
  <mergeCells count="9">
    <mergeCell ref="C41:D41"/>
    <mergeCell ref="G48:J48"/>
    <mergeCell ref="G49:J49"/>
    <mergeCell ref="B1:J1"/>
    <mergeCell ref="B2:J2"/>
    <mergeCell ref="B3:J3"/>
    <mergeCell ref="B7:D9"/>
    <mergeCell ref="E7:I7"/>
    <mergeCell ref="J7:J8"/>
  </mergeCells>
  <printOptions horizontalCentered="1"/>
  <pageMargins left="0.70866141732283472" right="0.70866141732283472" top="0.74803149606299213" bottom="0.74803149606299213" header="0.31496062992125984" footer="0.31496062992125984"/>
  <pageSetup scale="46"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3"/>
  <sheetViews>
    <sheetView showGridLines="0" zoomScale="80" zoomScaleNormal="80" workbookViewId="0">
      <selection activeCell="M19" sqref="M19"/>
    </sheetView>
  </sheetViews>
  <sheetFormatPr baseColWidth="10" defaultRowHeight="12.75"/>
  <cols>
    <col min="1" max="1" width="2.140625" style="556" customWidth="1"/>
    <col min="2" max="2" width="24.42578125" style="557" customWidth="1"/>
    <col min="3" max="3" width="20" style="557" customWidth="1"/>
    <col min="4" max="4" width="36.42578125" style="557" customWidth="1"/>
    <col min="5" max="5" width="12.7109375" style="557" customWidth="1"/>
    <col min="6" max="6" width="23.28515625" style="557" customWidth="1"/>
    <col min="7" max="7" width="17.28515625" style="557" customWidth="1"/>
    <col min="8" max="8" width="14.7109375" style="557" customWidth="1"/>
    <col min="9" max="9" width="15.28515625" style="557" customWidth="1"/>
    <col min="10" max="10" width="15.42578125" style="557" bestFit="1" customWidth="1"/>
    <col min="11" max="11" width="18" style="557" bestFit="1" customWidth="1"/>
    <col min="12" max="12" width="16.5703125" style="557" customWidth="1"/>
    <col min="13" max="13" width="18" style="557" customWidth="1"/>
    <col min="14" max="14" width="17.5703125" style="557" customWidth="1"/>
    <col min="15" max="15" width="19.42578125" style="557" customWidth="1"/>
    <col min="16" max="16" width="14.5703125" style="556" customWidth="1"/>
    <col min="17" max="17" width="14" style="557" customWidth="1"/>
    <col min="18" max="16384" width="11.42578125" style="557"/>
  </cols>
  <sheetData>
    <row r="1" spans="2:15" ht="6" customHeight="1">
      <c r="B1" s="1131"/>
      <c r="C1" s="1131"/>
      <c r="D1" s="1131"/>
      <c r="E1" s="1131"/>
      <c r="F1" s="1131"/>
      <c r="G1" s="1131"/>
      <c r="H1" s="1131"/>
      <c r="I1" s="1131"/>
      <c r="J1" s="1131"/>
      <c r="K1" s="1131"/>
      <c r="L1" s="1131"/>
      <c r="M1" s="1131"/>
      <c r="N1" s="1131"/>
      <c r="O1" s="1131"/>
    </row>
    <row r="2" spans="2:15" ht="13.5" customHeight="1">
      <c r="B2" s="1131" t="s">
        <v>1018</v>
      </c>
      <c r="C2" s="1131"/>
      <c r="D2" s="1131"/>
      <c r="E2" s="1131"/>
      <c r="F2" s="1131"/>
      <c r="G2" s="1131"/>
      <c r="H2" s="1131"/>
      <c r="I2" s="1131"/>
      <c r="J2" s="1131"/>
      <c r="K2" s="1131"/>
      <c r="L2" s="1131"/>
      <c r="M2" s="1131"/>
      <c r="N2" s="1131"/>
      <c r="O2" s="1131"/>
    </row>
    <row r="3" spans="2:15" ht="20.25" customHeight="1">
      <c r="B3" s="1131" t="s">
        <v>1137</v>
      </c>
      <c r="C3" s="1131"/>
      <c r="D3" s="1131"/>
      <c r="E3" s="1131"/>
      <c r="F3" s="1131"/>
      <c r="G3" s="1131"/>
      <c r="H3" s="1131"/>
      <c r="I3" s="1131"/>
      <c r="J3" s="1131"/>
      <c r="K3" s="1131"/>
      <c r="L3" s="1131"/>
      <c r="M3" s="1131"/>
      <c r="N3" s="1131"/>
      <c r="O3" s="1131"/>
    </row>
    <row r="4" spans="2:15" s="556" customFormat="1" ht="8.25" customHeight="1">
      <c r="B4" s="145"/>
      <c r="C4" s="145"/>
      <c r="D4" s="145"/>
      <c r="E4" s="145"/>
      <c r="F4" s="145"/>
      <c r="G4" s="145"/>
      <c r="H4" s="145"/>
      <c r="I4" s="145"/>
      <c r="J4" s="145"/>
      <c r="K4" s="145"/>
      <c r="L4" s="145"/>
      <c r="M4" s="145"/>
      <c r="N4" s="145"/>
      <c r="O4" s="145"/>
    </row>
    <row r="5" spans="2:15" s="556" customFormat="1" ht="24" customHeight="1">
      <c r="D5" s="25" t="s">
        <v>0</v>
      </c>
      <c r="E5" s="162" t="s">
        <v>459</v>
      </c>
      <c r="F5" s="162"/>
      <c r="G5" s="161"/>
      <c r="H5" s="162"/>
      <c r="I5" s="162"/>
      <c r="J5" s="162"/>
      <c r="K5" s="162"/>
      <c r="L5" s="558"/>
      <c r="M5" s="558"/>
      <c r="N5" s="44"/>
      <c r="O5" s="145"/>
    </row>
    <row r="6" spans="2:15" s="556" customFormat="1" ht="8.25" customHeight="1">
      <c r="B6" s="145"/>
      <c r="C6" s="145"/>
      <c r="D6" s="145"/>
      <c r="E6" s="145"/>
      <c r="F6" s="145"/>
      <c r="G6" s="145"/>
      <c r="H6" s="145"/>
      <c r="I6" s="145"/>
      <c r="J6" s="145"/>
      <c r="K6" s="145"/>
      <c r="L6" s="145"/>
      <c r="M6" s="145"/>
      <c r="N6" s="145"/>
      <c r="O6" s="145"/>
    </row>
    <row r="7" spans="2:15" s="556" customFormat="1" ht="8.25" customHeight="1">
      <c r="B7" s="145"/>
      <c r="C7" s="145"/>
      <c r="D7" s="145"/>
      <c r="E7" s="145"/>
      <c r="F7" s="145"/>
      <c r="G7" s="145"/>
      <c r="H7" s="145"/>
      <c r="I7" s="145"/>
      <c r="J7" s="145"/>
      <c r="K7" s="145"/>
      <c r="L7" s="145"/>
      <c r="M7" s="145"/>
      <c r="N7" s="145"/>
      <c r="O7" s="145"/>
    </row>
    <row r="8" spans="2:15" s="556" customFormat="1" ht="8.25" customHeight="1">
      <c r="B8" s="145"/>
      <c r="C8" s="145"/>
      <c r="D8" s="145"/>
      <c r="E8" s="145"/>
      <c r="F8" s="145"/>
      <c r="G8" s="145"/>
      <c r="H8" s="145"/>
      <c r="I8" s="145"/>
      <c r="J8" s="145"/>
      <c r="K8" s="145"/>
      <c r="L8" s="145"/>
      <c r="M8" s="145"/>
      <c r="N8" s="145"/>
      <c r="O8" s="145"/>
    </row>
    <row r="9" spans="2:15" s="556" customFormat="1">
      <c r="B9" s="559"/>
      <c r="C9" s="559"/>
      <c r="D9" s="559"/>
      <c r="E9" s="559"/>
      <c r="F9" s="560"/>
      <c r="G9" s="561" t="s">
        <v>1019</v>
      </c>
      <c r="H9" s="562"/>
      <c r="I9" s="560"/>
      <c r="J9" s="560" t="s">
        <v>1020</v>
      </c>
      <c r="K9" s="560"/>
      <c r="L9" s="1222" t="s">
        <v>1021</v>
      </c>
      <c r="M9" s="1223"/>
      <c r="N9" s="1224" t="s">
        <v>1022</v>
      </c>
      <c r="O9" s="1225"/>
    </row>
    <row r="10" spans="2:15" s="556" customFormat="1" ht="22.5">
      <c r="B10" s="563" t="s">
        <v>1023</v>
      </c>
      <c r="C10" s="563" t="s">
        <v>677</v>
      </c>
      <c r="D10" s="563" t="s">
        <v>1024</v>
      </c>
      <c r="E10" s="563" t="s">
        <v>1025</v>
      </c>
      <c r="F10" s="564" t="s">
        <v>482</v>
      </c>
      <c r="G10" s="564" t="s">
        <v>465</v>
      </c>
      <c r="H10" s="564" t="s">
        <v>466</v>
      </c>
      <c r="I10" s="564" t="s">
        <v>1026</v>
      </c>
      <c r="J10" s="564" t="s">
        <v>465</v>
      </c>
      <c r="K10" s="564" t="s">
        <v>1027</v>
      </c>
      <c r="L10" s="565" t="s">
        <v>1028</v>
      </c>
      <c r="M10" s="565" t="s">
        <v>1029</v>
      </c>
      <c r="N10" s="566" t="s">
        <v>1030</v>
      </c>
      <c r="O10" s="566" t="s">
        <v>1031</v>
      </c>
    </row>
    <row r="11" spans="2:15" s="556" customFormat="1" ht="15">
      <c r="B11" s="567" t="s">
        <v>1032</v>
      </c>
      <c r="C11" s="568" t="s">
        <v>639</v>
      </c>
      <c r="D11" s="568" t="s">
        <v>1043</v>
      </c>
      <c r="E11" s="569" t="s">
        <v>1033</v>
      </c>
      <c r="F11" s="570">
        <v>0</v>
      </c>
      <c r="G11" s="571">
        <v>714379.45</v>
      </c>
      <c r="H11" s="571">
        <v>143050.85999999999</v>
      </c>
      <c r="I11" s="799">
        <v>11</v>
      </c>
      <c r="J11" s="799">
        <v>12</v>
      </c>
      <c r="K11" s="799">
        <v>12</v>
      </c>
      <c r="L11" s="800">
        <v>1</v>
      </c>
      <c r="M11" s="800">
        <f>+H11/G11</f>
        <v>0.20024492585837961</v>
      </c>
      <c r="N11" s="800">
        <f>+K11/I11</f>
        <v>1.0909090909090908</v>
      </c>
      <c r="O11" s="801">
        <f>+K11/J11</f>
        <v>1</v>
      </c>
    </row>
    <row r="12" spans="2:15" s="556" customFormat="1" ht="15">
      <c r="B12" s="567" t="s">
        <v>1034</v>
      </c>
      <c r="C12" s="568" t="s">
        <v>639</v>
      </c>
      <c r="D12" s="568" t="s">
        <v>1035</v>
      </c>
      <c r="E12" s="569" t="s">
        <v>1033</v>
      </c>
      <c r="F12" s="570">
        <v>0</v>
      </c>
      <c r="G12" s="571">
        <v>635925.07999999996</v>
      </c>
      <c r="H12" s="571">
        <v>299199.99</v>
      </c>
      <c r="I12" s="799">
        <v>1</v>
      </c>
      <c r="J12" s="799">
        <v>1</v>
      </c>
      <c r="K12" s="799">
        <v>1</v>
      </c>
      <c r="L12" s="800">
        <v>1</v>
      </c>
      <c r="M12" s="800">
        <f>+H12/G12</f>
        <v>0.47049565964594448</v>
      </c>
      <c r="N12" s="800">
        <f>+K12/I12</f>
        <v>1</v>
      </c>
      <c r="O12" s="801">
        <f>+K12/J12</f>
        <v>1</v>
      </c>
    </row>
    <row r="13" spans="2:15" s="556" customFormat="1" ht="15">
      <c r="B13" s="567" t="s">
        <v>1036</v>
      </c>
      <c r="C13" s="568" t="s">
        <v>1044</v>
      </c>
      <c r="D13" s="568" t="s">
        <v>1037</v>
      </c>
      <c r="E13" s="569" t="s">
        <v>1033</v>
      </c>
      <c r="F13" s="570"/>
      <c r="G13" s="571">
        <v>793398.88</v>
      </c>
      <c r="H13" s="571">
        <v>793398.88</v>
      </c>
      <c r="I13" s="799">
        <v>14</v>
      </c>
      <c r="J13" s="799">
        <v>14</v>
      </c>
      <c r="K13" s="799">
        <v>14</v>
      </c>
      <c r="L13" s="800">
        <v>1</v>
      </c>
      <c r="M13" s="800">
        <f>+H13/G13</f>
        <v>1</v>
      </c>
      <c r="N13" s="800">
        <f>+K13/I13</f>
        <v>1</v>
      </c>
      <c r="O13" s="801">
        <f>+K13/J13</f>
        <v>1</v>
      </c>
    </row>
    <row r="14" spans="2:15" s="556" customFormat="1" ht="15">
      <c r="B14" s="567" t="s">
        <v>1038</v>
      </c>
      <c r="C14" s="568" t="s">
        <v>1039</v>
      </c>
      <c r="D14" s="568" t="s">
        <v>1040</v>
      </c>
      <c r="E14" s="569" t="s">
        <v>1033</v>
      </c>
      <c r="F14" s="570">
        <v>0</v>
      </c>
      <c r="G14" s="571">
        <v>89294.48</v>
      </c>
      <c r="H14" s="571">
        <v>0</v>
      </c>
      <c r="I14" s="799">
        <v>66</v>
      </c>
      <c r="J14" s="799">
        <v>66</v>
      </c>
      <c r="K14" s="799">
        <v>65</v>
      </c>
      <c r="L14" s="800">
        <v>1</v>
      </c>
      <c r="M14" s="800">
        <f>+H14/G14</f>
        <v>0</v>
      </c>
      <c r="N14" s="800">
        <f>+K14/I14</f>
        <v>0.98484848484848486</v>
      </c>
      <c r="O14" s="801">
        <f>+K14/J14</f>
        <v>0.98484848484848486</v>
      </c>
    </row>
    <row r="15" spans="2:15" s="556" customFormat="1" ht="15">
      <c r="B15" s="567" t="s">
        <v>1041</v>
      </c>
      <c r="C15" s="568" t="s">
        <v>639</v>
      </c>
      <c r="D15" s="568" t="s">
        <v>1042</v>
      </c>
      <c r="E15" s="569" t="s">
        <v>1033</v>
      </c>
      <c r="F15" s="570">
        <v>0</v>
      </c>
      <c r="G15" s="571">
        <v>2767803.11</v>
      </c>
      <c r="H15" s="571">
        <v>0</v>
      </c>
      <c r="I15" s="799">
        <v>7</v>
      </c>
      <c r="J15" s="799">
        <v>7</v>
      </c>
      <c r="K15" s="799">
        <v>6</v>
      </c>
      <c r="L15" s="800">
        <v>1</v>
      </c>
      <c r="M15" s="800">
        <f>+H15/G15</f>
        <v>0</v>
      </c>
      <c r="N15" s="800">
        <f>+K15/I15</f>
        <v>0.8571428571428571</v>
      </c>
      <c r="O15" s="801">
        <f>+K15/J15</f>
        <v>0.8571428571428571</v>
      </c>
    </row>
    <row r="16" spans="2:15" s="556" customFormat="1">
      <c r="B16" s="572"/>
      <c r="C16" s="44"/>
      <c r="D16" s="44"/>
      <c r="E16" s="44"/>
      <c r="F16" s="44"/>
      <c r="G16" s="44"/>
      <c r="H16" s="44"/>
      <c r="I16" s="44"/>
      <c r="J16" s="44"/>
      <c r="K16" s="44"/>
      <c r="L16" s="44"/>
      <c r="M16" s="44"/>
      <c r="N16" s="44"/>
      <c r="O16" s="573"/>
    </row>
    <row r="17" spans="2:15" s="556" customFormat="1" ht="8.25" customHeight="1">
      <c r="B17" s="145"/>
      <c r="C17" s="145"/>
      <c r="D17" s="145"/>
      <c r="E17" s="145"/>
      <c r="F17" s="145"/>
      <c r="G17" s="145"/>
      <c r="H17" s="145"/>
      <c r="I17" s="145"/>
      <c r="J17" s="145"/>
      <c r="K17" s="145"/>
      <c r="L17" s="145"/>
      <c r="M17" s="145"/>
      <c r="N17" s="145"/>
      <c r="O17" s="145"/>
    </row>
    <row r="18" spans="2:15" s="556" customFormat="1" ht="8.25" customHeight="1">
      <c r="B18" s="145"/>
      <c r="C18" s="145"/>
      <c r="D18" s="145"/>
      <c r="E18" s="145"/>
      <c r="F18" s="145"/>
      <c r="G18" s="145"/>
      <c r="H18" s="145"/>
      <c r="I18" s="145"/>
      <c r="J18" s="145"/>
      <c r="K18" s="145"/>
      <c r="L18" s="145"/>
      <c r="M18" s="145"/>
      <c r="N18" s="145"/>
      <c r="O18" s="145"/>
    </row>
    <row r="19" spans="2:15" s="556" customFormat="1" ht="8.25" customHeight="1">
      <c r="B19" s="145"/>
      <c r="C19" s="145"/>
      <c r="D19" s="145"/>
      <c r="E19" s="145"/>
      <c r="F19" s="145"/>
      <c r="G19" s="145"/>
      <c r="H19" s="145"/>
      <c r="I19" s="145"/>
      <c r="J19" s="145"/>
      <c r="K19" s="145"/>
      <c r="L19" s="145"/>
      <c r="M19" s="145"/>
      <c r="N19" s="145"/>
      <c r="O19" s="145"/>
    </row>
    <row r="20" spans="2:15" s="556" customFormat="1" ht="8.25" customHeight="1">
      <c r="B20" s="145"/>
      <c r="C20" s="145"/>
      <c r="D20" s="145"/>
      <c r="E20" s="145"/>
      <c r="F20" s="145"/>
      <c r="G20" s="145"/>
      <c r="H20" s="145"/>
      <c r="I20" s="145"/>
      <c r="J20" s="145"/>
      <c r="K20" s="145"/>
      <c r="L20" s="145"/>
      <c r="M20" s="145"/>
      <c r="N20" s="145"/>
      <c r="O20" s="145"/>
    </row>
    <row r="21" spans="2:15" s="556" customFormat="1" ht="8.25" customHeight="1">
      <c r="B21" s="145"/>
      <c r="C21" s="145"/>
      <c r="D21" s="145"/>
      <c r="E21" s="145"/>
      <c r="F21" s="145"/>
      <c r="G21" s="145"/>
      <c r="H21" s="145"/>
      <c r="I21" s="145"/>
      <c r="J21" s="145"/>
      <c r="K21" s="145"/>
      <c r="L21" s="145"/>
      <c r="M21" s="145"/>
      <c r="N21" s="145"/>
      <c r="O21" s="145"/>
    </row>
    <row r="22" spans="2:15">
      <c r="B22" s="556"/>
      <c r="C22" s="556"/>
      <c r="D22" s="556"/>
      <c r="E22" s="556"/>
      <c r="F22" s="556"/>
      <c r="G22" s="556"/>
      <c r="H22" s="556"/>
      <c r="I22" s="556"/>
      <c r="J22" s="556"/>
      <c r="K22" s="556"/>
      <c r="L22" s="556"/>
      <c r="M22" s="556"/>
      <c r="N22" s="556"/>
      <c r="O22" s="556"/>
    </row>
    <row r="23" spans="2:15">
      <c r="B23" s="574" t="s">
        <v>49</v>
      </c>
      <c r="G23" s="556"/>
      <c r="H23" s="556"/>
      <c r="I23" s="556"/>
      <c r="J23" s="556"/>
      <c r="K23" s="556"/>
      <c r="L23" s="556"/>
      <c r="M23" s="556"/>
      <c r="N23" s="556"/>
      <c r="O23" s="556"/>
    </row>
    <row r="31" spans="2:15">
      <c r="D31" s="575"/>
      <c r="J31" s="575"/>
      <c r="K31" s="575"/>
      <c r="L31" s="575"/>
      <c r="M31" s="575"/>
    </row>
    <row r="32" spans="2:15">
      <c r="D32" s="1194" t="s">
        <v>710</v>
      </c>
      <c r="E32" s="1194"/>
      <c r="I32" s="576"/>
      <c r="J32" s="1175" t="s">
        <v>50</v>
      </c>
      <c r="K32" s="1175"/>
      <c r="L32" s="1175"/>
      <c r="M32" s="1175"/>
      <c r="N32" s="576"/>
      <c r="O32" s="576"/>
    </row>
    <row r="33" spans="4:15">
      <c r="D33" s="1176" t="s">
        <v>51</v>
      </c>
      <c r="E33" s="1176"/>
      <c r="I33" s="577"/>
      <c r="J33" s="1176" t="s">
        <v>640</v>
      </c>
      <c r="K33" s="1176"/>
      <c r="L33" s="1176"/>
      <c r="M33" s="1176"/>
      <c r="N33" s="577"/>
      <c r="O33" s="577"/>
    </row>
  </sheetData>
  <mergeCells count="9">
    <mergeCell ref="D33:E33"/>
    <mergeCell ref="J33:M33"/>
    <mergeCell ref="B1:O1"/>
    <mergeCell ref="B2:O2"/>
    <mergeCell ref="B3:O3"/>
    <mergeCell ref="L9:M9"/>
    <mergeCell ref="N9:O9"/>
    <mergeCell ref="D32:E32"/>
    <mergeCell ref="J32:M32"/>
  </mergeCells>
  <dataValidations count="1">
    <dataValidation allowBlank="1" showErrorMessage="1" prompt="Clave asignada al programa/proyecto" sqref="B9:B10"/>
  </dataValidations>
  <pageMargins left="0.7" right="0.7" top="0.75" bottom="0.75" header="0.3" footer="0.3"/>
  <pageSetup paperSize="11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U37"/>
  <sheetViews>
    <sheetView showGridLines="0" view="pageBreakPreview" topLeftCell="I19" zoomScale="89" zoomScaleNormal="70" zoomScaleSheetLayoutView="89" workbookViewId="0">
      <selection activeCell="T23" sqref="T23"/>
    </sheetView>
  </sheetViews>
  <sheetFormatPr baseColWidth="10" defaultRowHeight="12.75"/>
  <cols>
    <col min="1" max="1" width="11.42578125" style="557"/>
    <col min="2" max="2" width="13" style="556" customWidth="1"/>
    <col min="3" max="3" width="16" style="557" customWidth="1"/>
    <col min="4" max="4" width="12.85546875" style="557" customWidth="1"/>
    <col min="5" max="5" width="25.5703125" style="557" customWidth="1"/>
    <col min="6" max="6" width="23.28515625" style="557" customWidth="1"/>
    <col min="7" max="7" width="25.85546875" style="557" customWidth="1"/>
    <col min="8" max="8" width="24.42578125" style="557" customWidth="1"/>
    <col min="9" max="9" width="24.140625" style="557" customWidth="1"/>
    <col min="10" max="10" width="22.5703125" style="557" customWidth="1"/>
    <col min="11" max="11" width="10.140625" style="557" customWidth="1"/>
    <col min="12" max="12" width="32.140625" style="557" customWidth="1"/>
    <col min="13" max="13" width="34.5703125" style="557" customWidth="1"/>
    <col min="14" max="14" width="51.140625" style="557" customWidth="1"/>
    <col min="15" max="15" width="11.42578125" style="557" customWidth="1"/>
    <col min="16" max="16" width="11.7109375" style="557" customWidth="1"/>
    <col min="17" max="17" width="11.85546875" style="556" customWidth="1"/>
    <col min="18" max="18" width="11.42578125" style="557" customWidth="1"/>
    <col min="19" max="19" width="31.140625" style="557" customWidth="1"/>
    <col min="20" max="20" width="35.7109375" style="557" customWidth="1"/>
    <col min="21" max="21" width="13.28515625" style="557" customWidth="1"/>
    <col min="22" max="22" width="13.7109375" style="557" customWidth="1"/>
    <col min="23" max="16384" width="11.42578125" style="557"/>
  </cols>
  <sheetData>
    <row r="1" spans="2:20" ht="48.75" customHeight="1">
      <c r="B1" s="985" t="s">
        <v>1162</v>
      </c>
      <c r="C1" s="986"/>
      <c r="D1" s="986"/>
      <c r="E1" s="986"/>
      <c r="F1" s="986"/>
      <c r="G1" s="986"/>
      <c r="H1" s="986"/>
      <c r="I1" s="986"/>
      <c r="J1" s="986"/>
      <c r="K1" s="986"/>
      <c r="L1" s="986"/>
      <c r="M1" s="986"/>
      <c r="N1" s="986"/>
      <c r="O1" s="986"/>
      <c r="P1" s="986"/>
      <c r="Q1" s="986"/>
      <c r="R1" s="986"/>
      <c r="S1" s="986"/>
      <c r="T1" s="986"/>
    </row>
    <row r="2" spans="2:20">
      <c r="B2" s="1231" t="s">
        <v>755</v>
      </c>
      <c r="C2" s="1231" t="s">
        <v>756</v>
      </c>
      <c r="D2" s="1231" t="s">
        <v>757</v>
      </c>
      <c r="E2" s="1231" t="s">
        <v>758</v>
      </c>
      <c r="F2" s="1233" t="s">
        <v>759</v>
      </c>
      <c r="G2" s="1233"/>
      <c r="H2" s="1233"/>
      <c r="I2" s="1233"/>
      <c r="J2" s="1233"/>
      <c r="K2" s="1234" t="s">
        <v>760</v>
      </c>
      <c r="L2" s="1236" t="s">
        <v>761</v>
      </c>
      <c r="M2" s="1236" t="s">
        <v>762</v>
      </c>
      <c r="N2" s="1236" t="s">
        <v>763</v>
      </c>
      <c r="O2" s="1236" t="s">
        <v>764</v>
      </c>
      <c r="P2" s="1236" t="s">
        <v>765</v>
      </c>
      <c r="Q2" s="1236" t="s">
        <v>766</v>
      </c>
      <c r="R2" s="1236" t="s">
        <v>767</v>
      </c>
      <c r="S2" s="1238" t="s">
        <v>768</v>
      </c>
      <c r="T2" s="1230" t="s">
        <v>769</v>
      </c>
    </row>
    <row r="3" spans="2:20" ht="66.75" customHeight="1">
      <c r="B3" s="1232"/>
      <c r="C3" s="1232"/>
      <c r="D3" s="1232"/>
      <c r="E3" s="1232"/>
      <c r="F3" s="489" t="s">
        <v>770</v>
      </c>
      <c r="G3" s="489" t="s">
        <v>771</v>
      </c>
      <c r="H3" s="489" t="s">
        <v>772</v>
      </c>
      <c r="I3" s="490" t="s">
        <v>773</v>
      </c>
      <c r="J3" s="490" t="s">
        <v>774</v>
      </c>
      <c r="K3" s="1235"/>
      <c r="L3" s="1237"/>
      <c r="M3" s="1237"/>
      <c r="N3" s="1237"/>
      <c r="O3" s="1237"/>
      <c r="P3" s="1237"/>
      <c r="Q3" s="1237"/>
      <c r="R3" s="1237"/>
      <c r="S3" s="1238"/>
      <c r="T3" s="1230"/>
    </row>
    <row r="4" spans="2:20" ht="60">
      <c r="B4" s="369" t="s">
        <v>775</v>
      </c>
      <c r="C4" s="369" t="s">
        <v>780</v>
      </c>
      <c r="D4" s="369" t="s">
        <v>782</v>
      </c>
      <c r="E4" s="802" t="s">
        <v>783</v>
      </c>
      <c r="F4" s="554">
        <v>15831040.039999999</v>
      </c>
      <c r="G4" s="554">
        <v>16190080.039999999</v>
      </c>
      <c r="H4" s="554">
        <v>2128838.06</v>
      </c>
      <c r="I4" s="554">
        <v>2128838.06</v>
      </c>
      <c r="J4" s="554">
        <v>2128676.06</v>
      </c>
      <c r="K4" s="500" t="s">
        <v>789</v>
      </c>
      <c r="L4" s="500" t="s">
        <v>798</v>
      </c>
      <c r="M4" s="500" t="s">
        <v>1163</v>
      </c>
      <c r="N4" s="500" t="s">
        <v>641</v>
      </c>
      <c r="O4" s="500">
        <v>4</v>
      </c>
      <c r="P4" s="500"/>
      <c r="Q4" s="500">
        <v>4</v>
      </c>
      <c r="R4" s="499">
        <v>4</v>
      </c>
      <c r="S4" s="499" t="s">
        <v>786</v>
      </c>
      <c r="T4" s="501" t="s">
        <v>787</v>
      </c>
    </row>
    <row r="5" spans="2:20" ht="60">
      <c r="B5" s="369" t="s">
        <v>775</v>
      </c>
      <c r="C5" s="369" t="s">
        <v>780</v>
      </c>
      <c r="D5" s="369" t="s">
        <v>782</v>
      </c>
      <c r="E5" s="802" t="s">
        <v>783</v>
      </c>
      <c r="F5" s="554">
        <v>3588167.5</v>
      </c>
      <c r="G5" s="554">
        <v>3588167.5</v>
      </c>
      <c r="H5" s="554">
        <v>444742.56</v>
      </c>
      <c r="I5" s="554">
        <v>444742.56</v>
      </c>
      <c r="J5" s="554">
        <v>444742.56</v>
      </c>
      <c r="K5" s="500" t="s">
        <v>789</v>
      </c>
      <c r="L5" s="500" t="s">
        <v>799</v>
      </c>
      <c r="M5" s="500" t="s">
        <v>1163</v>
      </c>
      <c r="N5" s="500" t="s">
        <v>642</v>
      </c>
      <c r="O5" s="500">
        <v>264</v>
      </c>
      <c r="P5" s="500"/>
      <c r="Q5" s="500">
        <v>263</v>
      </c>
      <c r="R5" s="500">
        <v>263</v>
      </c>
      <c r="S5" s="500" t="s">
        <v>786</v>
      </c>
      <c r="T5" s="369" t="s">
        <v>787</v>
      </c>
    </row>
    <row r="6" spans="2:20" ht="60">
      <c r="B6" s="369" t="s">
        <v>775</v>
      </c>
      <c r="C6" s="369" t="s">
        <v>780</v>
      </c>
      <c r="D6" s="369" t="s">
        <v>782</v>
      </c>
      <c r="E6" s="802" t="s">
        <v>783</v>
      </c>
      <c r="F6" s="504">
        <v>3847945.87</v>
      </c>
      <c r="G6" s="554">
        <v>3847945.87</v>
      </c>
      <c r="H6" s="554">
        <v>448735.08</v>
      </c>
      <c r="I6" s="554">
        <v>448735.08</v>
      </c>
      <c r="J6" s="554">
        <v>448735.08</v>
      </c>
      <c r="K6" s="500" t="s">
        <v>789</v>
      </c>
      <c r="L6" s="500" t="s">
        <v>800</v>
      </c>
      <c r="M6" s="500" t="s">
        <v>1163</v>
      </c>
      <c r="N6" s="500" t="s">
        <v>643</v>
      </c>
      <c r="O6" s="500">
        <v>276</v>
      </c>
      <c r="P6" s="500"/>
      <c r="Q6" s="502">
        <v>16.559999999999999</v>
      </c>
      <c r="R6" s="502">
        <v>16.559999999999999</v>
      </c>
      <c r="S6" s="500" t="s">
        <v>786</v>
      </c>
      <c r="T6" s="369" t="s">
        <v>787</v>
      </c>
    </row>
    <row r="7" spans="2:20" ht="94.5" customHeight="1">
      <c r="B7" s="369" t="s">
        <v>775</v>
      </c>
      <c r="C7" s="369" t="s">
        <v>780</v>
      </c>
      <c r="D7" s="369" t="s">
        <v>782</v>
      </c>
      <c r="E7" s="802" t="s">
        <v>785</v>
      </c>
      <c r="F7" s="554">
        <v>8812682.9100000001</v>
      </c>
      <c r="G7" s="554">
        <v>8015215.3300000001</v>
      </c>
      <c r="H7" s="554">
        <v>426890.14999999997</v>
      </c>
      <c r="I7" s="554">
        <v>426890.14999999997</v>
      </c>
      <c r="J7" s="554">
        <v>426890.14999999997</v>
      </c>
      <c r="K7" s="500" t="s">
        <v>789</v>
      </c>
      <c r="L7" s="500" t="s">
        <v>801</v>
      </c>
      <c r="M7" s="500" t="s">
        <v>1164</v>
      </c>
      <c r="N7" s="500" t="s">
        <v>644</v>
      </c>
      <c r="O7" s="500">
        <v>1450</v>
      </c>
      <c r="P7" s="500"/>
      <c r="Q7" s="500">
        <v>507.49999999999994</v>
      </c>
      <c r="R7" s="500">
        <v>507.49999999999994</v>
      </c>
      <c r="S7" s="500" t="s">
        <v>786</v>
      </c>
      <c r="T7" s="369" t="s">
        <v>787</v>
      </c>
    </row>
    <row r="8" spans="2:20" ht="90">
      <c r="B8" s="369" t="s">
        <v>775</v>
      </c>
      <c r="C8" s="369" t="s">
        <v>780</v>
      </c>
      <c r="D8" s="369" t="s">
        <v>782</v>
      </c>
      <c r="E8" s="802" t="s">
        <v>783</v>
      </c>
      <c r="F8" s="554">
        <v>6986761.3899999997</v>
      </c>
      <c r="G8" s="554">
        <v>6986761.3899999997</v>
      </c>
      <c r="H8" s="554">
        <v>1227890.46</v>
      </c>
      <c r="I8" s="554">
        <v>1227890.46</v>
      </c>
      <c r="J8" s="554">
        <v>1227890.46</v>
      </c>
      <c r="K8" s="500" t="s">
        <v>789</v>
      </c>
      <c r="L8" s="500" t="s">
        <v>802</v>
      </c>
      <c r="M8" s="500" t="s">
        <v>1165</v>
      </c>
      <c r="N8" s="500" t="s">
        <v>792</v>
      </c>
      <c r="O8" s="500">
        <v>5600</v>
      </c>
      <c r="P8" s="500"/>
      <c r="Q8" s="502">
        <v>0</v>
      </c>
      <c r="R8" s="502">
        <v>0</v>
      </c>
      <c r="S8" s="500" t="s">
        <v>786</v>
      </c>
      <c r="T8" s="369" t="s">
        <v>787</v>
      </c>
    </row>
    <row r="9" spans="2:20" ht="90">
      <c r="B9" s="369" t="s">
        <v>775</v>
      </c>
      <c r="C9" s="369" t="s">
        <v>780</v>
      </c>
      <c r="D9" s="369" t="s">
        <v>782</v>
      </c>
      <c r="E9" s="802" t="s">
        <v>783</v>
      </c>
      <c r="F9" s="554">
        <v>71849127.169999987</v>
      </c>
      <c r="G9" s="554">
        <v>71891127.169999987</v>
      </c>
      <c r="H9" s="554">
        <v>14011352.020000003</v>
      </c>
      <c r="I9" s="554">
        <v>14011352.020000003</v>
      </c>
      <c r="J9" s="554">
        <v>13991398.620000003</v>
      </c>
      <c r="K9" s="500" t="s">
        <v>789</v>
      </c>
      <c r="L9" s="500" t="s">
        <v>803</v>
      </c>
      <c r="M9" s="500" t="s">
        <v>1165</v>
      </c>
      <c r="N9" s="500" t="s">
        <v>793</v>
      </c>
      <c r="O9" s="500">
        <v>39054</v>
      </c>
      <c r="P9" s="500"/>
      <c r="Q9" s="502">
        <v>7810.8</v>
      </c>
      <c r="R9" s="502">
        <v>7810.8</v>
      </c>
      <c r="S9" s="500" t="s">
        <v>786</v>
      </c>
      <c r="T9" s="369" t="s">
        <v>787</v>
      </c>
    </row>
    <row r="10" spans="2:20" ht="30">
      <c r="B10" s="369" t="s">
        <v>776</v>
      </c>
      <c r="C10" s="369" t="s">
        <v>720</v>
      </c>
      <c r="D10" s="369" t="s">
        <v>782</v>
      </c>
      <c r="E10" s="802" t="s">
        <v>783</v>
      </c>
      <c r="F10" s="554">
        <v>115737698.58999999</v>
      </c>
      <c r="G10" s="554">
        <v>122149056.06</v>
      </c>
      <c r="H10" s="554">
        <v>21787223.990000002</v>
      </c>
      <c r="I10" s="554">
        <v>21787223.990000002</v>
      </c>
      <c r="J10" s="554">
        <v>21784291.080000002</v>
      </c>
      <c r="K10" s="500" t="s">
        <v>789</v>
      </c>
      <c r="L10" s="500" t="s">
        <v>804</v>
      </c>
      <c r="M10" s="500" t="s">
        <v>1166</v>
      </c>
      <c r="N10" s="500" t="s">
        <v>645</v>
      </c>
      <c r="O10" s="500">
        <v>5600</v>
      </c>
      <c r="P10" s="500"/>
      <c r="Q10" s="502">
        <v>0</v>
      </c>
      <c r="R10" s="502">
        <v>0</v>
      </c>
      <c r="S10" s="500" t="s">
        <v>786</v>
      </c>
      <c r="T10" s="369" t="s">
        <v>787</v>
      </c>
    </row>
    <row r="11" spans="2:20" ht="30">
      <c r="B11" s="369" t="s">
        <v>776</v>
      </c>
      <c r="C11" s="369" t="s">
        <v>720</v>
      </c>
      <c r="D11" s="369" t="s">
        <v>782</v>
      </c>
      <c r="E11" s="802" t="s">
        <v>784</v>
      </c>
      <c r="F11" s="554">
        <v>370861622.07000005</v>
      </c>
      <c r="G11" s="554">
        <v>366351955.97000003</v>
      </c>
      <c r="H11" s="554">
        <v>64344960.100000001</v>
      </c>
      <c r="I11" s="554">
        <v>64344960.100000001</v>
      </c>
      <c r="J11" s="554">
        <v>64339525.090000004</v>
      </c>
      <c r="K11" s="500"/>
      <c r="L11" s="500" t="s">
        <v>805</v>
      </c>
      <c r="M11" s="500" t="s">
        <v>1166</v>
      </c>
      <c r="N11" s="500" t="s">
        <v>645</v>
      </c>
      <c r="O11" s="500">
        <v>39054</v>
      </c>
      <c r="P11" s="500"/>
      <c r="Q11" s="502">
        <v>0</v>
      </c>
      <c r="R11" s="502">
        <v>0</v>
      </c>
      <c r="S11" s="500" t="s">
        <v>786</v>
      </c>
      <c r="T11" s="369" t="s">
        <v>787</v>
      </c>
    </row>
    <row r="12" spans="2:20" ht="45">
      <c r="B12" s="369" t="s">
        <v>776</v>
      </c>
      <c r="C12" s="369" t="s">
        <v>720</v>
      </c>
      <c r="D12" s="369" t="s">
        <v>782</v>
      </c>
      <c r="E12" s="802" t="s">
        <v>784</v>
      </c>
      <c r="F12" s="554">
        <v>9494046.4299999997</v>
      </c>
      <c r="G12" s="554">
        <f>9494046.43+5000801</f>
        <v>14494847.43</v>
      </c>
      <c r="H12" s="554">
        <f>595007.54+1235649.73</f>
        <v>1830657.27</v>
      </c>
      <c r="I12" s="554">
        <v>1830657.27</v>
      </c>
      <c r="J12" s="554">
        <f>595007.54+936449.74</f>
        <v>1531457.28</v>
      </c>
      <c r="K12" s="500" t="s">
        <v>789</v>
      </c>
      <c r="L12" s="500" t="s">
        <v>797</v>
      </c>
      <c r="M12" s="500" t="s">
        <v>1167</v>
      </c>
      <c r="N12" s="500" t="s">
        <v>646</v>
      </c>
      <c r="O12" s="500">
        <v>119</v>
      </c>
      <c r="P12" s="500"/>
      <c r="Q12" s="502">
        <v>0</v>
      </c>
      <c r="R12" s="502">
        <v>0</v>
      </c>
      <c r="S12" s="500" t="s">
        <v>786</v>
      </c>
      <c r="T12" s="369" t="s">
        <v>787</v>
      </c>
    </row>
    <row r="13" spans="2:20" ht="60">
      <c r="B13" s="369" t="s">
        <v>777</v>
      </c>
      <c r="C13" s="369" t="s">
        <v>721</v>
      </c>
      <c r="D13" s="369" t="s">
        <v>782</v>
      </c>
      <c r="E13" s="802" t="s">
        <v>785</v>
      </c>
      <c r="F13" s="555">
        <v>750417</v>
      </c>
      <c r="G13" s="555">
        <v>750417</v>
      </c>
      <c r="H13" s="555">
        <v>139957.35</v>
      </c>
      <c r="I13" s="555">
        <v>139957.35</v>
      </c>
      <c r="J13" s="555">
        <v>139957.35</v>
      </c>
      <c r="K13" s="500" t="s">
        <v>789</v>
      </c>
      <c r="L13" s="500" t="s">
        <v>806</v>
      </c>
      <c r="M13" s="500" t="s">
        <v>1168</v>
      </c>
      <c r="N13" s="500" t="s">
        <v>647</v>
      </c>
      <c r="O13" s="500">
        <v>525</v>
      </c>
      <c r="P13" s="500"/>
      <c r="Q13" s="502">
        <v>0</v>
      </c>
      <c r="R13" s="502">
        <v>0</v>
      </c>
      <c r="S13" s="500" t="s">
        <v>786</v>
      </c>
      <c r="T13" s="369" t="s">
        <v>787</v>
      </c>
    </row>
    <row r="14" spans="2:20" ht="60">
      <c r="B14" s="369" t="s">
        <v>777</v>
      </c>
      <c r="C14" s="369" t="s">
        <v>721</v>
      </c>
      <c r="D14" s="369" t="s">
        <v>782</v>
      </c>
      <c r="E14" s="802" t="s">
        <v>783</v>
      </c>
      <c r="F14" s="555">
        <v>1196425.94</v>
      </c>
      <c r="G14" s="555">
        <v>1196425.94</v>
      </c>
      <c r="H14" s="555">
        <v>197015.15</v>
      </c>
      <c r="I14" s="555">
        <v>197015.15</v>
      </c>
      <c r="J14" s="555">
        <v>197015.15</v>
      </c>
      <c r="K14" s="500"/>
      <c r="L14" s="500" t="s">
        <v>807</v>
      </c>
      <c r="M14" s="500" t="s">
        <v>1168</v>
      </c>
      <c r="N14" s="500" t="s">
        <v>647</v>
      </c>
      <c r="O14" s="500">
        <v>9380</v>
      </c>
      <c r="P14" s="500"/>
      <c r="Q14" s="502">
        <v>0</v>
      </c>
      <c r="R14" s="502">
        <v>0</v>
      </c>
      <c r="S14" s="500" t="s">
        <v>786</v>
      </c>
      <c r="T14" s="369" t="s">
        <v>787</v>
      </c>
    </row>
    <row r="15" spans="2:20" ht="75">
      <c r="B15" s="369" t="s">
        <v>777</v>
      </c>
      <c r="C15" s="369" t="s">
        <v>721</v>
      </c>
      <c r="D15" s="369" t="s">
        <v>782</v>
      </c>
      <c r="E15" s="802" t="s">
        <v>783</v>
      </c>
      <c r="F15" s="554">
        <v>124568827.30999999</v>
      </c>
      <c r="G15" s="554">
        <v>124526827.30999999</v>
      </c>
      <c r="H15" s="554">
        <v>26228972.369999994</v>
      </c>
      <c r="I15" s="554">
        <v>26228972.369999994</v>
      </c>
      <c r="J15" s="554">
        <v>26228972.369999994</v>
      </c>
      <c r="K15" s="500" t="s">
        <v>789</v>
      </c>
      <c r="L15" s="500" t="s">
        <v>1169</v>
      </c>
      <c r="M15" s="500" t="s">
        <v>1170</v>
      </c>
      <c r="N15" s="500" t="s">
        <v>648</v>
      </c>
      <c r="O15" s="500">
        <v>39054</v>
      </c>
      <c r="P15" s="500"/>
      <c r="Q15" s="502">
        <v>9763.5</v>
      </c>
      <c r="R15" s="502">
        <v>9763.5</v>
      </c>
      <c r="S15" s="500" t="s">
        <v>786</v>
      </c>
      <c r="T15" s="369" t="s">
        <v>787</v>
      </c>
    </row>
    <row r="16" spans="2:20" ht="90" customHeight="1">
      <c r="B16" s="369" t="s">
        <v>777</v>
      </c>
      <c r="C16" s="369" t="s">
        <v>721</v>
      </c>
      <c r="D16" s="369" t="s">
        <v>782</v>
      </c>
      <c r="E16" s="802" t="s">
        <v>783</v>
      </c>
      <c r="F16" s="554">
        <v>7316435.8899999997</v>
      </c>
      <c r="G16" s="554">
        <v>7316435.8899999997</v>
      </c>
      <c r="H16" s="554">
        <v>1401280.84</v>
      </c>
      <c r="I16" s="554">
        <v>1401280.84</v>
      </c>
      <c r="J16" s="554">
        <v>1401280.84</v>
      </c>
      <c r="K16" s="500" t="s">
        <v>789</v>
      </c>
      <c r="L16" s="500" t="s">
        <v>1171</v>
      </c>
      <c r="M16" s="500" t="s">
        <v>1172</v>
      </c>
      <c r="N16" s="500" t="s">
        <v>648</v>
      </c>
      <c r="O16" s="500">
        <v>1159</v>
      </c>
      <c r="P16" s="500"/>
      <c r="Q16" s="502">
        <v>985.15</v>
      </c>
      <c r="R16" s="502">
        <v>985.15</v>
      </c>
      <c r="S16" s="500" t="s">
        <v>786</v>
      </c>
      <c r="T16" s="369" t="s">
        <v>787</v>
      </c>
    </row>
    <row r="17" spans="2:20" ht="60">
      <c r="B17" s="369" t="s">
        <v>777</v>
      </c>
      <c r="C17" s="369" t="s">
        <v>721</v>
      </c>
      <c r="D17" s="369" t="s">
        <v>782</v>
      </c>
      <c r="E17" s="802" t="s">
        <v>785</v>
      </c>
      <c r="F17" s="554">
        <v>1568397.98</v>
      </c>
      <c r="G17" s="554">
        <v>1568397.98</v>
      </c>
      <c r="H17" s="554">
        <v>330431.2</v>
      </c>
      <c r="I17" s="554">
        <v>330431.2</v>
      </c>
      <c r="J17" s="554">
        <v>330431.2</v>
      </c>
      <c r="K17" s="500" t="s">
        <v>789</v>
      </c>
      <c r="L17" s="500" t="s">
        <v>794</v>
      </c>
      <c r="M17" s="500" t="s">
        <v>1173</v>
      </c>
      <c r="N17" s="500" t="s">
        <v>649</v>
      </c>
      <c r="O17" s="500">
        <v>174</v>
      </c>
      <c r="P17" s="500"/>
      <c r="Q17" s="502">
        <v>0</v>
      </c>
      <c r="R17" s="502">
        <v>0</v>
      </c>
      <c r="S17" s="500" t="s">
        <v>786</v>
      </c>
      <c r="T17" s="369" t="s">
        <v>787</v>
      </c>
    </row>
    <row r="18" spans="2:20" ht="60">
      <c r="B18" s="369" t="s">
        <v>777</v>
      </c>
      <c r="C18" s="369" t="s">
        <v>721</v>
      </c>
      <c r="D18" s="369" t="s">
        <v>782</v>
      </c>
      <c r="E18" s="802" t="s">
        <v>783</v>
      </c>
      <c r="F18" s="554">
        <v>143423420.97999999</v>
      </c>
      <c r="G18" s="554">
        <v>143483660.77000001</v>
      </c>
      <c r="H18" s="554">
        <v>28209247.890000004</v>
      </c>
      <c r="I18" s="554">
        <v>28209247.890000004</v>
      </c>
      <c r="J18" s="554">
        <v>28205871.490000002</v>
      </c>
      <c r="K18" s="500" t="s">
        <v>789</v>
      </c>
      <c r="L18" s="500" t="s">
        <v>795</v>
      </c>
      <c r="M18" s="500" t="s">
        <v>1174</v>
      </c>
      <c r="N18" s="500" t="s">
        <v>649</v>
      </c>
      <c r="O18" s="500">
        <v>9380</v>
      </c>
      <c r="P18" s="500"/>
      <c r="Q18" s="502">
        <v>2251.1999999999998</v>
      </c>
      <c r="R18" s="502">
        <v>2251.1999999999998</v>
      </c>
      <c r="S18" s="500" t="s">
        <v>786</v>
      </c>
      <c r="T18" s="369" t="s">
        <v>787</v>
      </c>
    </row>
    <row r="19" spans="2:20" ht="60">
      <c r="B19" s="369" t="s">
        <v>778</v>
      </c>
      <c r="C19" s="369" t="s">
        <v>781</v>
      </c>
      <c r="D19" s="369" t="s">
        <v>782</v>
      </c>
      <c r="E19" s="802" t="s">
        <v>783</v>
      </c>
      <c r="F19" s="554">
        <v>5753233.9399999995</v>
      </c>
      <c r="G19" s="554">
        <v>5753233.9399999995</v>
      </c>
      <c r="H19" s="554">
        <v>1087772.92</v>
      </c>
      <c r="I19" s="554">
        <v>1087772.92</v>
      </c>
      <c r="J19" s="554">
        <v>1087772.92</v>
      </c>
      <c r="K19" s="500" t="s">
        <v>789</v>
      </c>
      <c r="L19" s="500" t="s">
        <v>796</v>
      </c>
      <c r="M19" s="500" t="s">
        <v>1175</v>
      </c>
      <c r="N19" s="500" t="s">
        <v>1176</v>
      </c>
      <c r="O19" s="500">
        <v>39054</v>
      </c>
      <c r="P19" s="500"/>
      <c r="Q19" s="502">
        <v>23432.399999999998</v>
      </c>
      <c r="R19" s="502">
        <v>23432.399999999998</v>
      </c>
      <c r="S19" s="500" t="s">
        <v>786</v>
      </c>
      <c r="T19" s="369" t="s">
        <v>787</v>
      </c>
    </row>
    <row r="20" spans="2:20" ht="63.75" customHeight="1">
      <c r="B20" s="369" t="s">
        <v>778</v>
      </c>
      <c r="C20" s="369" t="s">
        <v>781</v>
      </c>
      <c r="D20" s="369" t="s">
        <v>782</v>
      </c>
      <c r="E20" s="802"/>
      <c r="F20" s="554">
        <v>0</v>
      </c>
      <c r="G20" s="554">
        <v>0</v>
      </c>
      <c r="H20" s="554">
        <v>0</v>
      </c>
      <c r="I20" s="554">
        <v>0</v>
      </c>
      <c r="J20" s="554">
        <v>0</v>
      </c>
      <c r="K20" s="500" t="s">
        <v>789</v>
      </c>
      <c r="L20" s="803" t="s">
        <v>1177</v>
      </c>
      <c r="M20" s="500" t="s">
        <v>1175</v>
      </c>
      <c r="N20" s="500" t="s">
        <v>1176</v>
      </c>
      <c r="O20" s="498">
        <v>5600</v>
      </c>
      <c r="P20" s="498"/>
      <c r="Q20" s="498">
        <v>0</v>
      </c>
      <c r="R20" s="498">
        <v>0</v>
      </c>
      <c r="S20" s="500"/>
      <c r="T20" s="369"/>
    </row>
    <row r="21" spans="2:20" ht="31.5" customHeight="1">
      <c r="B21" s="369" t="s">
        <v>779</v>
      </c>
      <c r="C21" s="369" t="s">
        <v>650</v>
      </c>
      <c r="D21" s="369" t="s">
        <v>782</v>
      </c>
      <c r="E21" s="802" t="s">
        <v>783</v>
      </c>
      <c r="F21" s="554">
        <v>71341572.269999996</v>
      </c>
      <c r="G21" s="554">
        <v>74604854.030000001</v>
      </c>
      <c r="H21" s="554">
        <v>13472967.890000001</v>
      </c>
      <c r="I21" s="554">
        <v>13472967.890000001</v>
      </c>
      <c r="J21" s="554">
        <v>13469403.880000001</v>
      </c>
      <c r="K21" s="500" t="s">
        <v>790</v>
      </c>
      <c r="L21" s="500" t="s">
        <v>788</v>
      </c>
      <c r="M21" s="500" t="s">
        <v>788</v>
      </c>
      <c r="N21" s="500" t="s">
        <v>788</v>
      </c>
      <c r="O21" s="498" t="s">
        <v>788</v>
      </c>
      <c r="P21" s="498" t="s">
        <v>788</v>
      </c>
      <c r="Q21" s="498" t="s">
        <v>788</v>
      </c>
      <c r="R21" s="498" t="s">
        <v>788</v>
      </c>
      <c r="S21" s="500" t="s">
        <v>786</v>
      </c>
      <c r="T21" s="369" t="s">
        <v>787</v>
      </c>
    </row>
    <row r="22" spans="2:20" s="804" customFormat="1" ht="15">
      <c r="F22" s="939">
        <f>SUM(F4:F21)</f>
        <v>962927823.27999997</v>
      </c>
      <c r="G22" s="939">
        <f>SUM(G4:G21)</f>
        <v>972715409.62</v>
      </c>
      <c r="H22" s="939">
        <f>SUM(H4:H21)</f>
        <v>177718935.30000001</v>
      </c>
      <c r="I22" s="939">
        <f>SUM(I4:I21)</f>
        <v>177718935.30000001</v>
      </c>
      <c r="J22" s="939">
        <f>SUM(J4:J21)</f>
        <v>177384311.57999998</v>
      </c>
    </row>
    <row r="23" spans="2:20">
      <c r="F23" s="936">
        <f>+F22-[3]CAdmin!C61</f>
        <v>0</v>
      </c>
      <c r="G23" s="936">
        <f>+G22-[3]CAdmin!E61</f>
        <v>0</v>
      </c>
      <c r="H23" s="936">
        <f>+H22-[3]CAdmin!F61</f>
        <v>0</v>
      </c>
      <c r="I23" s="937"/>
      <c r="J23" s="936">
        <f>+J22-[3]CAdmin!G61</f>
        <v>0</v>
      </c>
    </row>
    <row r="24" spans="2:20">
      <c r="F24" s="937"/>
      <c r="G24" s="938"/>
      <c r="H24" s="937"/>
      <c r="I24" s="937"/>
      <c r="J24" s="937"/>
    </row>
    <row r="25" spans="2:20">
      <c r="B25" s="574" t="s">
        <v>49</v>
      </c>
      <c r="G25" s="805"/>
    </row>
    <row r="27" spans="2:20">
      <c r="G27" s="806"/>
      <c r="H27" s="807"/>
      <c r="I27" s="807"/>
      <c r="J27" s="807"/>
    </row>
    <row r="32" spans="2:20" ht="14.25">
      <c r="N32" s="491"/>
      <c r="O32" s="491"/>
    </row>
    <row r="33" spans="3:21" ht="15">
      <c r="C33" s="492"/>
      <c r="D33" s="492"/>
      <c r="E33" s="492"/>
      <c r="F33" s="492"/>
      <c r="G33" s="492"/>
      <c r="N33" s="491" t="s">
        <v>808</v>
      </c>
      <c r="O33" s="491"/>
    </row>
    <row r="34" spans="3:21" ht="18">
      <c r="E34" s="1226" t="s">
        <v>710</v>
      </c>
      <c r="F34" s="1226"/>
      <c r="G34" s="1226"/>
      <c r="N34" s="1227" t="s">
        <v>50</v>
      </c>
      <c r="O34" s="1227"/>
      <c r="P34" s="552"/>
    </row>
    <row r="35" spans="3:21" ht="18">
      <c r="E35" s="1228" t="s">
        <v>51</v>
      </c>
      <c r="F35" s="1228"/>
      <c r="G35" s="1228"/>
      <c r="N35" s="1229" t="s">
        <v>640</v>
      </c>
      <c r="O35" s="1229"/>
      <c r="P35" s="552"/>
      <c r="U35" s="638"/>
    </row>
    <row r="36" spans="3:21" ht="14.25">
      <c r="H36" s="576"/>
      <c r="I36" s="576"/>
      <c r="L36" s="576"/>
      <c r="M36" s="576"/>
      <c r="N36" s="491"/>
      <c r="O36" s="491"/>
      <c r="P36" s="638"/>
      <c r="U36" s="577"/>
    </row>
    <row r="37" spans="3:21">
      <c r="H37" s="577"/>
      <c r="I37" s="577"/>
      <c r="L37" s="577"/>
      <c r="M37" s="577"/>
      <c r="N37" s="577"/>
      <c r="O37" s="1175"/>
      <c r="P37" s="1175"/>
    </row>
  </sheetData>
  <mergeCells count="21">
    <mergeCell ref="T2:T3"/>
    <mergeCell ref="B1:T1"/>
    <mergeCell ref="B2:B3"/>
    <mergeCell ref="C2:C3"/>
    <mergeCell ref="D2:D3"/>
    <mergeCell ref="E2:E3"/>
    <mergeCell ref="F2:J2"/>
    <mergeCell ref="K2:K3"/>
    <mergeCell ref="L2:L3"/>
    <mergeCell ref="M2:M3"/>
    <mergeCell ref="N2:N3"/>
    <mergeCell ref="O2:O3"/>
    <mergeCell ref="P2:P3"/>
    <mergeCell ref="Q2:Q3"/>
    <mergeCell ref="R2:R3"/>
    <mergeCell ref="S2:S3"/>
    <mergeCell ref="E34:G34"/>
    <mergeCell ref="N34:O34"/>
    <mergeCell ref="E35:G35"/>
    <mergeCell ref="N35:O35"/>
    <mergeCell ref="O37:P37"/>
  </mergeCells>
  <pageMargins left="0.70866141732283472" right="0.31496062992125984" top="0.74803149606299213" bottom="0.74803149606299213" header="0.31496062992125984" footer="0.31496062992125984"/>
  <pageSetup scale="2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H43"/>
  <sheetViews>
    <sheetView showGridLines="0" view="pageBreakPreview" zoomScale="85" zoomScaleNormal="85" zoomScaleSheetLayoutView="85" workbookViewId="0">
      <selection activeCell="D37" sqref="D37:G37"/>
    </sheetView>
  </sheetViews>
  <sheetFormatPr baseColWidth="10" defaultRowHeight="12.75"/>
  <cols>
    <col min="1" max="2" width="11.42578125" style="557"/>
    <col min="3" max="3" width="1.140625" style="557" customWidth="1"/>
    <col min="4" max="4" width="63.85546875" style="557" customWidth="1"/>
    <col min="5" max="5" width="14.7109375" style="557" customWidth="1"/>
    <col min="6" max="6" width="15.42578125" style="557" customWidth="1"/>
    <col min="7" max="7" width="18.5703125" style="557" customWidth="1"/>
    <col min="8" max="8" width="9.28515625" style="556" customWidth="1"/>
    <col min="9" max="16384" width="11.42578125" style="557"/>
  </cols>
  <sheetData>
    <row r="1" spans="3:8" ht="15" customHeight="1">
      <c r="C1" s="1127" t="s">
        <v>479</v>
      </c>
      <c r="D1" s="1128"/>
      <c r="E1" s="1128"/>
      <c r="F1" s="1128"/>
      <c r="G1" s="1129"/>
    </row>
    <row r="2" spans="3:8" ht="18" customHeight="1">
      <c r="C2" s="1130" t="s">
        <v>588</v>
      </c>
      <c r="D2" s="1131"/>
      <c r="E2" s="1131"/>
      <c r="F2" s="1131"/>
      <c r="G2" s="1132"/>
    </row>
    <row r="3" spans="3:8" ht="18" customHeight="1">
      <c r="C3" s="1133" t="str">
        <f>+[3]ID!A3</f>
        <v>Del 01 de Enero al 31 de Marzo de  2019</v>
      </c>
      <c r="D3" s="1134"/>
      <c r="E3" s="1134"/>
      <c r="F3" s="1134"/>
      <c r="G3" s="1135"/>
    </row>
    <row r="4" spans="3:8" s="556" customFormat="1" ht="6" customHeight="1"/>
    <row r="5" spans="3:8" s="556" customFormat="1" ht="6" customHeight="1"/>
    <row r="6" spans="3:8" s="556" customFormat="1" ht="29.25" customHeight="1">
      <c r="D6" s="258" t="s">
        <v>589</v>
      </c>
      <c r="E6" s="161"/>
      <c r="F6" s="162"/>
      <c r="G6" s="252"/>
      <c r="H6" s="639"/>
    </row>
    <row r="7" spans="3:8" s="556" customFormat="1" ht="6" customHeight="1"/>
    <row r="8" spans="3:8" s="556" customFormat="1" ht="6" customHeight="1"/>
    <row r="9" spans="3:8" s="556" customFormat="1" ht="14.25">
      <c r="C9" s="1136" t="s">
        <v>2</v>
      </c>
      <c r="D9" s="1136"/>
      <c r="E9" s="259" t="s">
        <v>463</v>
      </c>
      <c r="F9" s="259" t="s">
        <v>466</v>
      </c>
      <c r="G9" s="259" t="s">
        <v>590</v>
      </c>
    </row>
    <row r="10" spans="3:8" s="556" customFormat="1" ht="5.25" customHeight="1" thickBot="1">
      <c r="C10" s="744"/>
      <c r="D10" s="745"/>
      <c r="E10" s="758"/>
      <c r="F10" s="758"/>
      <c r="G10" s="758"/>
    </row>
    <row r="11" spans="3:8" s="556" customFormat="1" ht="13.5" thickBot="1">
      <c r="C11" s="808"/>
      <c r="D11" s="809" t="s">
        <v>591</v>
      </c>
      <c r="E11" s="810">
        <f>+E12+E13</f>
        <v>0</v>
      </c>
      <c r="F11" s="810">
        <f>+F12+F13</f>
        <v>0</v>
      </c>
      <c r="G11" s="811">
        <f>+G12+G13</f>
        <v>0</v>
      </c>
    </row>
    <row r="12" spans="3:8" s="556" customFormat="1">
      <c r="C12" s="1245" t="s">
        <v>592</v>
      </c>
      <c r="D12" s="1246"/>
      <c r="E12" s="812">
        <f>+[2]EAI!E33</f>
        <v>0</v>
      </c>
      <c r="F12" s="812">
        <f>+[2]EAI!H33</f>
        <v>0</v>
      </c>
      <c r="G12" s="813">
        <f>+[2]EAI!I33</f>
        <v>0</v>
      </c>
    </row>
    <row r="13" spans="3:8" s="556" customFormat="1" ht="13.5" thickBot="1">
      <c r="C13" s="1247" t="s">
        <v>593</v>
      </c>
      <c r="D13" s="1248"/>
      <c r="E13" s="814">
        <v>0</v>
      </c>
      <c r="F13" s="814">
        <v>0</v>
      </c>
      <c r="G13" s="815">
        <v>0</v>
      </c>
    </row>
    <row r="14" spans="3:8" s="556" customFormat="1" ht="13.5" thickBot="1">
      <c r="C14" s="816"/>
      <c r="D14" s="809" t="s">
        <v>594</v>
      </c>
      <c r="E14" s="810">
        <f>+E15+E16</f>
        <v>0</v>
      </c>
      <c r="F14" s="810">
        <f>+F15+F16</f>
        <v>0</v>
      </c>
      <c r="G14" s="811">
        <f>+G15+G16</f>
        <v>0</v>
      </c>
    </row>
    <row r="15" spans="3:8" s="556" customFormat="1">
      <c r="C15" s="1249" t="s">
        <v>595</v>
      </c>
      <c r="D15" s="1250"/>
      <c r="E15" s="812"/>
      <c r="F15" s="812"/>
      <c r="G15" s="813"/>
    </row>
    <row r="16" spans="3:8" s="556" customFormat="1" ht="13.5" thickBot="1">
      <c r="C16" s="1251" t="s">
        <v>596</v>
      </c>
      <c r="D16" s="1252"/>
      <c r="E16" s="817">
        <v>0</v>
      </c>
      <c r="F16" s="817">
        <v>0</v>
      </c>
      <c r="G16" s="818">
        <v>0</v>
      </c>
    </row>
    <row r="17" spans="3:7" s="556" customFormat="1" ht="13.5" thickBot="1">
      <c r="C17" s="819"/>
      <c r="D17" s="820" t="s">
        <v>597</v>
      </c>
      <c r="E17" s="821">
        <f>+E11-E14</f>
        <v>0</v>
      </c>
      <c r="F17" s="821">
        <f>+F11-F14</f>
        <v>0</v>
      </c>
      <c r="G17" s="822">
        <f>+G11-G14</f>
        <v>0</v>
      </c>
    </row>
    <row r="18" spans="3:7" s="556" customFormat="1" ht="13.5" thickBot="1">
      <c r="E18" s="823"/>
      <c r="F18" s="823"/>
      <c r="G18" s="823"/>
    </row>
    <row r="19" spans="3:7" s="556" customFormat="1" ht="13.5" thickBot="1">
      <c r="C19" s="1125" t="s">
        <v>2</v>
      </c>
      <c r="D19" s="1126"/>
      <c r="E19" s="824" t="s">
        <v>463</v>
      </c>
      <c r="F19" s="824" t="s">
        <v>466</v>
      </c>
      <c r="G19" s="825" t="s">
        <v>590</v>
      </c>
    </row>
    <row r="20" spans="3:7" s="556" customFormat="1" ht="6.75" customHeight="1">
      <c r="C20" s="826"/>
      <c r="D20" s="827"/>
      <c r="E20" s="828"/>
      <c r="F20" s="828"/>
      <c r="G20" s="829"/>
    </row>
    <row r="21" spans="3:7" s="556" customFormat="1">
      <c r="C21" s="1239" t="s">
        <v>598</v>
      </c>
      <c r="D21" s="1240"/>
      <c r="E21" s="814">
        <f>+E17</f>
        <v>0</v>
      </c>
      <c r="F21" s="814">
        <f>+F17</f>
        <v>0</v>
      </c>
      <c r="G21" s="815">
        <f>+G17</f>
        <v>0</v>
      </c>
    </row>
    <row r="22" spans="3:7" s="556" customFormat="1" ht="6" customHeight="1">
      <c r="C22" s="830"/>
      <c r="D22" s="831"/>
      <c r="E22" s="814"/>
      <c r="F22" s="814"/>
      <c r="G22" s="815"/>
    </row>
    <row r="23" spans="3:7" s="556" customFormat="1">
      <c r="C23" s="1239" t="s">
        <v>599</v>
      </c>
      <c r="D23" s="1240"/>
      <c r="E23" s="814"/>
      <c r="F23" s="814"/>
      <c r="G23" s="815"/>
    </row>
    <row r="24" spans="3:7" s="556" customFormat="1" ht="7.5" customHeight="1" thickBot="1">
      <c r="C24" s="832"/>
      <c r="D24" s="833"/>
      <c r="E24" s="817"/>
      <c r="F24" s="817"/>
      <c r="G24" s="818"/>
    </row>
    <row r="25" spans="3:7" s="556" customFormat="1" ht="13.5" thickBot="1">
      <c r="C25" s="832"/>
      <c r="D25" s="820" t="s">
        <v>600</v>
      </c>
      <c r="E25" s="834">
        <f>+E21-E23</f>
        <v>0</v>
      </c>
      <c r="F25" s="834">
        <f>+F21-F23</f>
        <v>0</v>
      </c>
      <c r="G25" s="835">
        <f>+G21-G23</f>
        <v>0</v>
      </c>
    </row>
    <row r="26" spans="3:7" s="556" customFormat="1" ht="13.5" thickBot="1"/>
    <row r="27" spans="3:7" s="556" customFormat="1" ht="15" thickBot="1">
      <c r="C27" s="1147" t="s">
        <v>2</v>
      </c>
      <c r="D27" s="1148"/>
      <c r="E27" s="275" t="s">
        <v>463</v>
      </c>
      <c r="F27" s="275" t="s">
        <v>466</v>
      </c>
      <c r="G27" s="276" t="s">
        <v>590</v>
      </c>
    </row>
    <row r="28" spans="3:7" s="556" customFormat="1" ht="5.25" customHeight="1">
      <c r="C28" s="826"/>
      <c r="D28" s="827"/>
      <c r="E28" s="827"/>
      <c r="F28" s="827"/>
      <c r="G28" s="836"/>
    </row>
    <row r="29" spans="3:7" s="556" customFormat="1">
      <c r="C29" s="1239" t="s">
        <v>601</v>
      </c>
      <c r="D29" s="1240"/>
      <c r="E29" s="837">
        <f>+[2]EAI!E52</f>
        <v>0</v>
      </c>
      <c r="F29" s="837">
        <f>+[2]EAI!H51</f>
        <v>0</v>
      </c>
      <c r="G29" s="838">
        <f>+[2]EAI!I54</f>
        <v>0</v>
      </c>
    </row>
    <row r="30" spans="3:7" s="556" customFormat="1" ht="5.25" customHeight="1">
      <c r="C30" s="830"/>
      <c r="D30" s="831"/>
      <c r="E30" s="837"/>
      <c r="F30" s="837"/>
      <c r="G30" s="838"/>
    </row>
    <row r="31" spans="3:7" s="556" customFormat="1" ht="13.5" thickBot="1">
      <c r="C31" s="1241" t="s">
        <v>602</v>
      </c>
      <c r="D31" s="1242"/>
      <c r="E31" s="839"/>
      <c r="F31" s="839"/>
      <c r="G31" s="840"/>
    </row>
    <row r="32" spans="3:7" s="556" customFormat="1" ht="13.5" customHeight="1" thickBot="1">
      <c r="C32" s="750"/>
      <c r="D32" s="841"/>
      <c r="E32" s="837"/>
      <c r="F32" s="837"/>
      <c r="G32" s="837"/>
    </row>
    <row r="33" spans="3:8" s="556" customFormat="1" ht="13.5" thickBot="1">
      <c r="C33" s="816"/>
      <c r="D33" s="809" t="s">
        <v>603</v>
      </c>
      <c r="E33" s="842">
        <f>+E29-E31</f>
        <v>0</v>
      </c>
      <c r="F33" s="842">
        <f>+F29-F31</f>
        <v>0</v>
      </c>
      <c r="G33" s="843">
        <f>+G29-G31</f>
        <v>0</v>
      </c>
    </row>
    <row r="34" spans="3:8" s="556" customFormat="1" ht="15" customHeight="1"/>
    <row r="35" spans="3:8" s="556" customFormat="1" ht="15" customHeight="1">
      <c r="C35" s="574" t="s">
        <v>49</v>
      </c>
      <c r="D35" s="574"/>
      <c r="E35" s="574"/>
      <c r="F35" s="574"/>
      <c r="G35" s="574"/>
    </row>
    <row r="36" spans="3:8" s="556" customFormat="1" ht="45" customHeight="1">
      <c r="D36" s="1243" t="s">
        <v>604</v>
      </c>
      <c r="E36" s="1243"/>
      <c r="F36" s="1243"/>
      <c r="G36" s="1243"/>
    </row>
    <row r="37" spans="3:8" s="556" customFormat="1" ht="27" customHeight="1">
      <c r="D37" s="1243" t="s">
        <v>605</v>
      </c>
      <c r="E37" s="1243"/>
      <c r="F37" s="1243"/>
      <c r="G37" s="1243"/>
    </row>
    <row r="38" spans="3:8" s="556" customFormat="1">
      <c r="D38" s="1244" t="s">
        <v>606</v>
      </c>
      <c r="E38" s="1244"/>
      <c r="F38" s="1244"/>
      <c r="G38" s="1244"/>
    </row>
    <row r="39" spans="3:8" s="556" customFormat="1">
      <c r="D39" s="844"/>
      <c r="E39" s="844"/>
      <c r="F39" s="844"/>
      <c r="G39" s="844"/>
    </row>
    <row r="40" spans="3:8" s="556" customFormat="1">
      <c r="D40" s="844"/>
      <c r="E40" s="844"/>
      <c r="F40" s="844"/>
      <c r="G40" s="844"/>
    </row>
    <row r="41" spans="3:8" s="556" customFormat="1" ht="10.5" customHeight="1">
      <c r="D41" s="639"/>
      <c r="F41" s="639"/>
      <c r="G41" s="639"/>
    </row>
    <row r="42" spans="3:8">
      <c r="D42" s="637" t="s">
        <v>710</v>
      </c>
      <c r="E42" s="1175" t="s">
        <v>50</v>
      </c>
      <c r="F42" s="1175"/>
      <c r="G42" s="1175"/>
      <c r="H42" s="557"/>
    </row>
    <row r="43" spans="3:8">
      <c r="D43" s="637" t="s">
        <v>51</v>
      </c>
      <c r="E43" s="1175" t="s">
        <v>52</v>
      </c>
      <c r="F43" s="1175"/>
      <c r="G43" s="1175"/>
    </row>
  </sheetData>
  <mergeCells count="19">
    <mergeCell ref="C27:D27"/>
    <mergeCell ref="C1:G1"/>
    <mergeCell ref="C2:G2"/>
    <mergeCell ref="C3:G3"/>
    <mergeCell ref="C9:D9"/>
    <mergeCell ref="C12:D12"/>
    <mergeCell ref="C13:D13"/>
    <mergeCell ref="C15:D15"/>
    <mergeCell ref="C16:D16"/>
    <mergeCell ref="C19:D19"/>
    <mergeCell ref="C21:D21"/>
    <mergeCell ref="C23:D23"/>
    <mergeCell ref="E43:G43"/>
    <mergeCell ref="C29:D29"/>
    <mergeCell ref="C31:D31"/>
    <mergeCell ref="D36:G36"/>
    <mergeCell ref="D37:G37"/>
    <mergeCell ref="D38:G38"/>
    <mergeCell ref="E42:G42"/>
  </mergeCells>
  <printOptions horizontalCentered="1"/>
  <pageMargins left="0.70866141732283472" right="0.70866141732283472" top="0.74803149606299213" bottom="0.74803149606299213" header="0.31496062992125984" footer="0.31496062992125984"/>
  <pageSetup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B1:I34"/>
  <sheetViews>
    <sheetView showGridLines="0" view="pageBreakPreview" zoomScale="85" zoomScaleNormal="85" zoomScaleSheetLayoutView="85" workbookViewId="0">
      <selection activeCell="A42" sqref="A42"/>
    </sheetView>
  </sheetViews>
  <sheetFormatPr baseColWidth="10" defaultRowHeight="12.75"/>
  <cols>
    <col min="1" max="1" width="11.42578125" style="149"/>
    <col min="2" max="2" width="51.28515625" style="149" customWidth="1"/>
    <col min="3" max="3" width="27.42578125" style="149" customWidth="1"/>
    <col min="4" max="4" width="46.7109375" style="149" customWidth="1"/>
    <col min="5" max="16384" width="11.42578125" style="149"/>
  </cols>
  <sheetData>
    <row r="1" spans="2:9" s="23" customFormat="1" ht="12.75" customHeight="1">
      <c r="B1" s="1253" t="s">
        <v>1</v>
      </c>
      <c r="C1" s="1253"/>
      <c r="D1" s="1253"/>
      <c r="E1" s="1253"/>
    </row>
    <row r="2" spans="2:9" s="23" customFormat="1">
      <c r="B2" s="1263" t="s">
        <v>651</v>
      </c>
      <c r="C2" s="1263"/>
      <c r="D2" s="1263"/>
      <c r="E2" s="482"/>
    </row>
    <row r="3" spans="2:9" s="23" customFormat="1" ht="21.75" customHeight="1">
      <c r="B3" s="1217" t="s">
        <v>1139</v>
      </c>
      <c r="C3" s="1217"/>
      <c r="D3" s="1217"/>
      <c r="E3" s="483"/>
      <c r="F3" s="940"/>
      <c r="G3" s="438"/>
      <c r="H3" s="438"/>
      <c r="I3" s="438"/>
    </row>
    <row r="4" spans="2:9" s="23" customFormat="1" ht="15.75" customHeight="1">
      <c r="B4" s="1263"/>
      <c r="C4" s="1263"/>
      <c r="D4" s="1263"/>
      <c r="E4" s="482"/>
    </row>
    <row r="5" spans="2:9" s="23" customFormat="1" ht="15" customHeight="1">
      <c r="B5" s="24"/>
      <c r="C5" s="24"/>
      <c r="D5" s="24"/>
    </row>
    <row r="6" spans="2:9" s="23" customFormat="1" ht="15" customHeight="1" thickBot="1">
      <c r="B6" s="24"/>
      <c r="C6" s="24"/>
      <c r="D6" s="24"/>
    </row>
    <row r="7" spans="2:9" s="23" customFormat="1" ht="11.25" customHeight="1">
      <c r="B7" s="1264" t="s">
        <v>652</v>
      </c>
      <c r="C7" s="1266" t="s">
        <v>653</v>
      </c>
      <c r="D7" s="1266" t="s">
        <v>654</v>
      </c>
    </row>
    <row r="8" spans="2:9" s="23" customFormat="1" ht="13.5" thickBot="1">
      <c r="B8" s="1265"/>
      <c r="C8" s="1267"/>
      <c r="D8" s="1267"/>
    </row>
    <row r="9" spans="2:9" s="23" customFormat="1">
      <c r="B9" s="1254"/>
      <c r="C9" s="1257" t="s">
        <v>225</v>
      </c>
      <c r="D9" s="1260"/>
    </row>
    <row r="10" spans="2:9" s="23" customFormat="1" ht="15" customHeight="1">
      <c r="B10" s="1255"/>
      <c r="C10" s="1258"/>
      <c r="D10" s="1261"/>
    </row>
    <row r="11" spans="2:9" s="23" customFormat="1" ht="15" customHeight="1">
      <c r="B11" s="1255"/>
      <c r="C11" s="1258"/>
      <c r="D11" s="1261"/>
    </row>
    <row r="12" spans="2:9" s="23" customFormat="1" ht="15" customHeight="1">
      <c r="B12" s="1255"/>
      <c r="C12" s="1258"/>
      <c r="D12" s="1261"/>
    </row>
    <row r="13" spans="2:9" s="23" customFormat="1" ht="15" customHeight="1">
      <c r="B13" s="1255"/>
      <c r="C13" s="1258"/>
      <c r="D13" s="1261"/>
    </row>
    <row r="14" spans="2:9" s="23" customFormat="1" ht="15" customHeight="1">
      <c r="B14" s="1255"/>
      <c r="C14" s="1258"/>
      <c r="D14" s="1261"/>
    </row>
    <row r="15" spans="2:9" s="23" customFormat="1" ht="15" customHeight="1">
      <c r="B15" s="1255"/>
      <c r="C15" s="1258"/>
      <c r="D15" s="1261"/>
    </row>
    <row r="16" spans="2:9" s="23" customFormat="1" ht="15" customHeight="1">
      <c r="B16" s="1255"/>
      <c r="C16" s="1258"/>
      <c r="D16" s="1261"/>
    </row>
    <row r="17" spans="2:4" s="23" customFormat="1" ht="15" customHeight="1">
      <c r="B17" s="1255"/>
      <c r="C17" s="1258"/>
      <c r="D17" s="1261"/>
    </row>
    <row r="18" spans="2:4" s="23" customFormat="1" ht="15" customHeight="1">
      <c r="B18" s="1255"/>
      <c r="C18" s="1258"/>
      <c r="D18" s="1261"/>
    </row>
    <row r="19" spans="2:4" s="23" customFormat="1" ht="15" customHeight="1">
      <c r="B19" s="1255"/>
      <c r="C19" s="1258"/>
      <c r="D19" s="1261"/>
    </row>
    <row r="20" spans="2:4" s="23" customFormat="1" ht="15.75" customHeight="1">
      <c r="B20" s="1256"/>
      <c r="C20" s="1259"/>
      <c r="D20" s="1262"/>
    </row>
    <row r="21" spans="2:4" s="23" customFormat="1"/>
    <row r="22" spans="2:4">
      <c r="B22" s="16" t="s">
        <v>49</v>
      </c>
    </row>
    <row r="23" spans="2:4">
      <c r="B23" s="23"/>
    </row>
    <row r="24" spans="2:4">
      <c r="B24" s="23"/>
    </row>
    <row r="25" spans="2:4">
      <c r="B25" s="23"/>
    </row>
    <row r="26" spans="2:4">
      <c r="B26" s="23"/>
    </row>
    <row r="27" spans="2:4">
      <c r="B27" s="23"/>
    </row>
    <row r="28" spans="2:4">
      <c r="B28" s="23"/>
    </row>
    <row r="29" spans="2:4">
      <c r="B29" s="23"/>
      <c r="D29" s="153"/>
    </row>
    <row r="30" spans="2:4">
      <c r="B30" s="157"/>
      <c r="D30" s="155"/>
    </row>
    <row r="31" spans="2:4" ht="15" customHeight="1">
      <c r="B31" s="320" t="s">
        <v>710</v>
      </c>
      <c r="D31" s="323" t="s">
        <v>50</v>
      </c>
    </row>
    <row r="32" spans="2:4" ht="15" customHeight="1">
      <c r="B32" s="320" t="s">
        <v>51</v>
      </c>
      <c r="D32" s="320" t="s">
        <v>52</v>
      </c>
    </row>
    <row r="33" spans="2:2">
      <c r="B33" s="23"/>
    </row>
    <row r="34" spans="2:2">
      <c r="B34" s="23"/>
    </row>
  </sheetData>
  <mergeCells count="10">
    <mergeCell ref="B1:E1"/>
    <mergeCell ref="B9:B20"/>
    <mergeCell ref="C9:C20"/>
    <mergeCell ref="D9:D20"/>
    <mergeCell ref="B2:D2"/>
    <mergeCell ref="B3:D3"/>
    <mergeCell ref="B4:D4"/>
    <mergeCell ref="B7:B8"/>
    <mergeCell ref="C7:C8"/>
    <mergeCell ref="D7:D8"/>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42"/>
  <sheetViews>
    <sheetView showGridLines="0" view="pageBreakPreview" zoomScale="85" zoomScaleNormal="85" zoomScaleSheetLayoutView="85" workbookViewId="0">
      <selection activeCell="A2" sqref="A2:C40"/>
    </sheetView>
  </sheetViews>
  <sheetFormatPr baseColWidth="10" defaultRowHeight="12.75"/>
  <cols>
    <col min="1" max="1" width="51.28515625" style="149" customWidth="1"/>
    <col min="2" max="2" width="25.85546875" style="149" customWidth="1"/>
    <col min="3" max="3" width="46.7109375" style="149" customWidth="1"/>
    <col min="4" max="16384" width="11.42578125" style="149"/>
  </cols>
  <sheetData>
    <row r="1" spans="1:9" s="23" customFormat="1"/>
    <row r="2" spans="1:9" s="23" customFormat="1">
      <c r="A2" s="1272" t="s">
        <v>1</v>
      </c>
      <c r="B2" s="1272" t="s">
        <v>675</v>
      </c>
      <c r="C2" s="1272"/>
    </row>
    <row r="3" spans="1:9" s="23" customFormat="1" ht="20.25" customHeight="1">
      <c r="A3" s="1273" t="s">
        <v>676</v>
      </c>
      <c r="B3" s="1273"/>
      <c r="C3" s="1273"/>
    </row>
    <row r="4" spans="1:9" s="23" customFormat="1" ht="15.75" customHeight="1">
      <c r="A4" s="1274" t="s">
        <v>1238</v>
      </c>
      <c r="B4" s="1274"/>
      <c r="C4" s="1274"/>
    </row>
    <row r="5" spans="1:9" s="23" customFormat="1" ht="9.75" customHeight="1">
      <c r="A5" s="24"/>
      <c r="B5" s="24"/>
      <c r="C5" s="24"/>
    </row>
    <row r="6" spans="1:9" s="23" customFormat="1" ht="22.5" customHeight="1">
      <c r="A6" s="75" t="s">
        <v>1233</v>
      </c>
      <c r="B6" s="75"/>
      <c r="C6" s="26"/>
      <c r="D6" s="26"/>
      <c r="E6" s="26"/>
      <c r="F6" s="26"/>
      <c r="G6" s="26"/>
      <c r="H6" s="26"/>
      <c r="I6" s="27"/>
    </row>
    <row r="7" spans="1:9" s="23" customFormat="1" ht="9.75" customHeight="1" thickBot="1">
      <c r="A7" s="24"/>
      <c r="B7" s="24"/>
      <c r="C7" s="24"/>
    </row>
    <row r="8" spans="1:9" s="23" customFormat="1" ht="21.75" customHeight="1">
      <c r="A8" s="1268" t="s">
        <v>655</v>
      </c>
      <c r="B8" s="1270" t="s">
        <v>656</v>
      </c>
      <c r="C8" s="1271"/>
    </row>
    <row r="9" spans="1:9" s="23" customFormat="1" ht="33.75" customHeight="1" thickBot="1">
      <c r="A9" s="1269"/>
      <c r="B9" s="479" t="s">
        <v>657</v>
      </c>
      <c r="C9" s="478" t="s">
        <v>658</v>
      </c>
    </row>
    <row r="10" spans="1:9" s="23" customFormat="1">
      <c r="A10" s="505" t="s">
        <v>639</v>
      </c>
      <c r="B10" s="506" t="s">
        <v>659</v>
      </c>
      <c r="C10" s="507" t="s">
        <v>684</v>
      </c>
    </row>
    <row r="11" spans="1:9" s="23" customFormat="1">
      <c r="A11" s="505" t="s">
        <v>660</v>
      </c>
      <c r="B11" s="506" t="s">
        <v>659</v>
      </c>
      <c r="C11" s="507" t="s">
        <v>685</v>
      </c>
    </row>
    <row r="12" spans="1:9" s="23" customFormat="1">
      <c r="A12" s="505" t="s">
        <v>661</v>
      </c>
      <c r="B12" s="506" t="s">
        <v>659</v>
      </c>
      <c r="C12" s="507" t="s">
        <v>686</v>
      </c>
    </row>
    <row r="13" spans="1:9" s="23" customFormat="1">
      <c r="A13" s="505" t="s">
        <v>660</v>
      </c>
      <c r="B13" s="506" t="s">
        <v>659</v>
      </c>
      <c r="C13" s="507" t="s">
        <v>687</v>
      </c>
    </row>
    <row r="14" spans="1:9" s="23" customFormat="1">
      <c r="A14" s="505" t="s">
        <v>667</v>
      </c>
      <c r="B14" s="506" t="s">
        <v>659</v>
      </c>
      <c r="C14" s="507">
        <v>112003007</v>
      </c>
    </row>
    <row r="15" spans="1:9" s="23" customFormat="1" ht="15">
      <c r="A15" s="505" t="s">
        <v>454</v>
      </c>
      <c r="B15" s="508" t="s">
        <v>662</v>
      </c>
      <c r="C15" s="507">
        <v>4024844920</v>
      </c>
      <c r="E15" s="317"/>
      <c r="F15" s="317"/>
      <c r="G15" s="317"/>
      <c r="H15" s="317"/>
      <c r="I15" s="317"/>
    </row>
    <row r="16" spans="1:9" s="23" customFormat="1" ht="15">
      <c r="A16" s="505" t="s">
        <v>663</v>
      </c>
      <c r="B16" s="508" t="s">
        <v>662</v>
      </c>
      <c r="C16" s="507">
        <v>4054251939</v>
      </c>
      <c r="E16" s="326"/>
      <c r="F16" s="326"/>
      <c r="G16" s="326"/>
      <c r="H16" s="326"/>
      <c r="I16" s="326"/>
    </row>
    <row r="17" spans="1:9" s="23" customFormat="1" ht="15">
      <c r="A17" s="505" t="s">
        <v>664</v>
      </c>
      <c r="B17" s="508" t="s">
        <v>662</v>
      </c>
      <c r="C17" s="507">
        <v>4057424905</v>
      </c>
      <c r="E17" s="326"/>
      <c r="F17" s="326"/>
      <c r="G17" s="326"/>
      <c r="H17" s="326"/>
      <c r="I17" s="326"/>
    </row>
    <row r="18" spans="1:9" s="23" customFormat="1" ht="15">
      <c r="A18" s="505" t="s">
        <v>666</v>
      </c>
      <c r="B18" s="508" t="s">
        <v>665</v>
      </c>
      <c r="C18" s="507" t="s">
        <v>688</v>
      </c>
      <c r="E18" s="326"/>
      <c r="F18" s="326"/>
      <c r="G18" s="326"/>
      <c r="H18" s="326"/>
      <c r="I18" s="326"/>
    </row>
    <row r="19" spans="1:9" s="23" customFormat="1" ht="15">
      <c r="A19" s="505" t="s">
        <v>454</v>
      </c>
      <c r="B19" s="508" t="s">
        <v>665</v>
      </c>
      <c r="C19" s="507" t="s">
        <v>689</v>
      </c>
      <c r="E19" s="326"/>
      <c r="F19" s="326"/>
      <c r="G19" s="326"/>
      <c r="H19" s="326"/>
      <c r="I19" s="326"/>
    </row>
    <row r="20" spans="1:9" s="23" customFormat="1" ht="15">
      <c r="A20" s="505" t="s">
        <v>713</v>
      </c>
      <c r="B20" s="508" t="s">
        <v>665</v>
      </c>
      <c r="C20" s="509">
        <v>197833070101</v>
      </c>
      <c r="E20" s="317"/>
      <c r="F20" s="317"/>
      <c r="G20" s="317"/>
      <c r="H20" s="317"/>
      <c r="I20" s="317"/>
    </row>
    <row r="21" spans="1:9" s="23" customFormat="1" ht="15">
      <c r="A21" s="505" t="s">
        <v>826</v>
      </c>
      <c r="B21" s="508" t="s">
        <v>665</v>
      </c>
      <c r="C21" s="509">
        <v>21975818</v>
      </c>
      <c r="E21" s="317"/>
      <c r="F21" s="317"/>
      <c r="G21" s="317"/>
      <c r="H21" s="317"/>
      <c r="I21" s="317"/>
    </row>
    <row r="22" spans="1:9" s="23" customFormat="1">
      <c r="A22" s="505" t="s">
        <v>1237</v>
      </c>
      <c r="B22" s="508" t="s">
        <v>665</v>
      </c>
      <c r="C22" s="509">
        <v>23553035</v>
      </c>
    </row>
    <row r="23" spans="1:9" s="23" customFormat="1">
      <c r="A23" s="505" t="s">
        <v>669</v>
      </c>
      <c r="B23" s="508" t="s">
        <v>668</v>
      </c>
      <c r="C23" s="507" t="s">
        <v>690</v>
      </c>
    </row>
    <row r="24" spans="1:9" s="23" customFormat="1">
      <c r="A24" s="505" t="s">
        <v>670</v>
      </c>
      <c r="B24" s="508" t="s">
        <v>668</v>
      </c>
      <c r="C24" s="507" t="s">
        <v>691</v>
      </c>
    </row>
    <row r="25" spans="1:9" s="23" customFormat="1">
      <c r="A25" s="505" t="s">
        <v>983</v>
      </c>
      <c r="B25" s="508" t="s">
        <v>668</v>
      </c>
      <c r="C25" s="507">
        <v>18000076691</v>
      </c>
    </row>
    <row r="26" spans="1:9" s="23" customFormat="1">
      <c r="A26" s="505" t="s">
        <v>671</v>
      </c>
      <c r="B26" s="508" t="s">
        <v>672</v>
      </c>
      <c r="C26" s="507" t="s">
        <v>673</v>
      </c>
    </row>
    <row r="27" spans="1:9" s="23" customFormat="1">
      <c r="A27" s="505" t="s">
        <v>674</v>
      </c>
      <c r="B27" s="508" t="s">
        <v>672</v>
      </c>
      <c r="C27" s="507" t="s">
        <v>673</v>
      </c>
    </row>
    <row r="28" spans="1:9" s="23" customFormat="1">
      <c r="A28" s="477"/>
      <c r="B28" s="324"/>
      <c r="C28" s="480"/>
    </row>
    <row r="29" spans="1:9" s="23" customFormat="1">
      <c r="A29" s="477"/>
      <c r="B29" s="324"/>
      <c r="C29" s="480"/>
    </row>
    <row r="30" spans="1:9" s="23" customFormat="1" ht="13.5" thickBot="1">
      <c r="A30" s="267"/>
      <c r="B30" s="476"/>
      <c r="C30" s="475"/>
    </row>
    <row r="31" spans="1:9" s="23" customFormat="1">
      <c r="A31" s="324"/>
      <c r="B31" s="324"/>
      <c r="C31" s="324"/>
    </row>
    <row r="32" spans="1:9" s="23" customFormat="1">
      <c r="A32" s="16" t="s">
        <v>49</v>
      </c>
    </row>
    <row r="33" spans="1:3" s="23" customFormat="1" ht="15">
      <c r="B33" s="474"/>
      <c r="C33" s="474"/>
    </row>
    <row r="34" spans="1:3" s="23" customFormat="1" ht="15">
      <c r="B34" s="474"/>
      <c r="C34" s="474"/>
    </row>
    <row r="35" spans="1:3" s="23" customFormat="1" ht="15">
      <c r="B35" s="474"/>
      <c r="C35" s="474"/>
    </row>
    <row r="36" spans="1:3" ht="15">
      <c r="A36" s="23"/>
      <c r="B36" s="474"/>
      <c r="C36" s="474"/>
    </row>
    <row r="37" spans="1:3" ht="15">
      <c r="A37" s="23"/>
      <c r="B37" s="474"/>
      <c r="C37" s="153"/>
    </row>
    <row r="38" spans="1:3" ht="15">
      <c r="A38" s="157"/>
      <c r="B38" s="474"/>
      <c r="C38" s="155"/>
    </row>
    <row r="39" spans="1:3" ht="15">
      <c r="A39" s="486" t="s">
        <v>710</v>
      </c>
      <c r="B39" s="474"/>
      <c r="C39" s="323" t="s">
        <v>50</v>
      </c>
    </row>
    <row r="40" spans="1:3" ht="15">
      <c r="A40" s="320" t="s">
        <v>51</v>
      </c>
      <c r="B40" s="474"/>
      <c r="C40" s="320" t="s">
        <v>52</v>
      </c>
    </row>
    <row r="41" spans="1:3" ht="15">
      <c r="A41" s="23"/>
      <c r="B41" s="474"/>
      <c r="C41" s="474"/>
    </row>
    <row r="42" spans="1:3">
      <c r="A42" s="23"/>
      <c r="C42" s="153"/>
    </row>
  </sheetData>
  <mergeCells count="5">
    <mergeCell ref="A8:A9"/>
    <mergeCell ref="B8:C8"/>
    <mergeCell ref="A2:C2"/>
    <mergeCell ref="A3:C3"/>
    <mergeCell ref="A4:C4"/>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M23"/>
  <sheetViews>
    <sheetView view="pageBreakPreview" zoomScale="110" zoomScaleNormal="85" zoomScaleSheetLayoutView="110" workbookViewId="0">
      <selection activeCell="N14" sqref="N14"/>
    </sheetView>
  </sheetViews>
  <sheetFormatPr baseColWidth="10" defaultRowHeight="15"/>
  <cols>
    <col min="1" max="1" width="11.42578125" style="513"/>
    <col min="2" max="2" width="31.140625" style="503" customWidth="1"/>
    <col min="3" max="5" width="11.42578125" style="503"/>
    <col min="6" max="6" width="18.7109375" style="503" customWidth="1"/>
    <col min="7" max="7" width="18" style="503" customWidth="1"/>
    <col min="8" max="8" width="14.5703125" style="503" customWidth="1"/>
    <col min="9" max="9" width="22.7109375" style="503" customWidth="1"/>
    <col min="10" max="10" width="23.28515625" style="503" customWidth="1"/>
    <col min="11" max="11" width="16.28515625" style="503" customWidth="1"/>
    <col min="12" max="12" width="11.85546875" style="513" bestFit="1" customWidth="1"/>
    <col min="13" max="16384" width="11.42578125" style="503"/>
  </cols>
  <sheetData>
    <row r="1" spans="2:13" ht="42.75" customHeight="1">
      <c r="B1" s="1275" t="s">
        <v>1178</v>
      </c>
      <c r="C1" s="1275"/>
      <c r="D1" s="1275"/>
      <c r="E1" s="1275"/>
      <c r="F1" s="1275"/>
      <c r="G1" s="1275"/>
      <c r="H1" s="1275"/>
      <c r="I1" s="1275"/>
      <c r="J1" s="1275"/>
      <c r="K1" s="1276"/>
    </row>
    <row r="2" spans="2:13" ht="33.75">
      <c r="B2" s="340" t="s">
        <v>53</v>
      </c>
      <c r="C2" s="341" t="s">
        <v>699</v>
      </c>
      <c r="D2" s="341" t="s">
        <v>700</v>
      </c>
      <c r="E2" s="341" t="s">
        <v>701</v>
      </c>
      <c r="F2" s="1277" t="s">
        <v>702</v>
      </c>
      <c r="G2" s="1278"/>
      <c r="H2" s="1279"/>
      <c r="I2" s="341" t="s">
        <v>703</v>
      </c>
      <c r="J2" s="341" t="s">
        <v>704</v>
      </c>
      <c r="K2" s="342" t="s">
        <v>705</v>
      </c>
    </row>
    <row r="3" spans="2:13" ht="18.75" customHeight="1">
      <c r="B3" s="366" t="s">
        <v>732</v>
      </c>
      <c r="C3" s="346" t="s">
        <v>728</v>
      </c>
      <c r="D3" s="347"/>
      <c r="E3" s="346" t="s">
        <v>729</v>
      </c>
      <c r="F3" s="347" t="s">
        <v>1179</v>
      </c>
      <c r="G3" s="347" t="s">
        <v>1180</v>
      </c>
      <c r="H3" s="347" t="s">
        <v>1181</v>
      </c>
      <c r="I3" s="347" t="s">
        <v>1182</v>
      </c>
      <c r="J3" s="347" t="s">
        <v>1183</v>
      </c>
      <c r="K3" s="845">
        <f>3142.85+1017.15</f>
        <v>4160</v>
      </c>
    </row>
    <row r="4" spans="2:13" ht="18.75" customHeight="1">
      <c r="B4" s="366" t="s">
        <v>732</v>
      </c>
      <c r="C4" s="346" t="s">
        <v>728</v>
      </c>
      <c r="D4" s="347"/>
      <c r="E4" s="346" t="s">
        <v>729</v>
      </c>
      <c r="F4" s="347" t="s">
        <v>1184</v>
      </c>
      <c r="G4" s="347" t="s">
        <v>1185</v>
      </c>
      <c r="H4" s="347" t="s">
        <v>1186</v>
      </c>
      <c r="I4" s="347" t="s">
        <v>1187</v>
      </c>
      <c r="J4" s="347" t="s">
        <v>1188</v>
      </c>
      <c r="K4" s="845">
        <f>3142.85+1017.15</f>
        <v>4160</v>
      </c>
    </row>
    <row r="5" spans="2:13" ht="18.75" customHeight="1">
      <c r="B5" s="366" t="s">
        <v>732</v>
      </c>
      <c r="C5" s="346" t="s">
        <v>728</v>
      </c>
      <c r="D5" s="347"/>
      <c r="E5" s="346" t="s">
        <v>729</v>
      </c>
      <c r="F5" s="347" t="s">
        <v>1189</v>
      </c>
      <c r="G5" s="347" t="s">
        <v>1190</v>
      </c>
      <c r="H5" s="347" t="s">
        <v>1191</v>
      </c>
      <c r="I5" s="347" t="s">
        <v>1192</v>
      </c>
      <c r="J5" s="347" t="s">
        <v>1193</v>
      </c>
      <c r="K5" s="845">
        <f>3142.86+1017.14</f>
        <v>4160</v>
      </c>
    </row>
    <row r="6" spans="2:13" ht="18.75" customHeight="1">
      <c r="B6" s="366" t="s">
        <v>732</v>
      </c>
      <c r="C6" s="346" t="s">
        <v>728</v>
      </c>
      <c r="D6" s="347"/>
      <c r="E6" s="346" t="s">
        <v>729</v>
      </c>
      <c r="F6" s="347" t="s">
        <v>1194</v>
      </c>
      <c r="G6" s="347" t="s">
        <v>1195</v>
      </c>
      <c r="H6" s="347" t="s">
        <v>1196</v>
      </c>
      <c r="I6" s="347" t="s">
        <v>1197</v>
      </c>
      <c r="J6" s="347" t="s">
        <v>1198</v>
      </c>
      <c r="K6" s="845">
        <f>3142.86+1017.14</f>
        <v>4160</v>
      </c>
    </row>
    <row r="7" spans="2:13">
      <c r="B7" s="366" t="s">
        <v>732</v>
      </c>
      <c r="C7" s="346" t="s">
        <v>728</v>
      </c>
      <c r="D7" s="347"/>
      <c r="E7" s="346" t="s">
        <v>729</v>
      </c>
      <c r="F7" s="347" t="s">
        <v>1199</v>
      </c>
      <c r="G7" s="347" t="s">
        <v>1200</v>
      </c>
      <c r="H7" s="347" t="s">
        <v>1201</v>
      </c>
      <c r="I7" s="347" t="s">
        <v>1202</v>
      </c>
      <c r="J7" s="347" t="s">
        <v>1203</v>
      </c>
      <c r="K7" s="845">
        <f>3142.86+1017.14</f>
        <v>4160</v>
      </c>
    </row>
    <row r="8" spans="2:13" ht="18.75" customHeight="1">
      <c r="B8" s="366" t="s">
        <v>732</v>
      </c>
      <c r="C8" s="346" t="s">
        <v>728</v>
      </c>
      <c r="D8" s="347"/>
      <c r="E8" s="346" t="s">
        <v>729</v>
      </c>
      <c r="F8" s="347" t="s">
        <v>1204</v>
      </c>
      <c r="G8" s="347" t="s">
        <v>1205</v>
      </c>
      <c r="H8" s="347" t="s">
        <v>1206</v>
      </c>
      <c r="I8" s="347" t="s">
        <v>1207</v>
      </c>
      <c r="J8" s="347" t="s">
        <v>1208</v>
      </c>
      <c r="K8" s="845">
        <f>3142.86+1017.14</f>
        <v>4160</v>
      </c>
    </row>
    <row r="9" spans="2:13" ht="18.75" customHeight="1">
      <c r="B9" s="366" t="s">
        <v>732</v>
      </c>
      <c r="C9" s="346" t="s">
        <v>728</v>
      </c>
      <c r="D9" s="347"/>
      <c r="E9" s="346" t="s">
        <v>729</v>
      </c>
      <c r="F9" s="347" t="s">
        <v>1209</v>
      </c>
      <c r="G9" s="347" t="s">
        <v>1210</v>
      </c>
      <c r="H9" s="347" t="s">
        <v>1211</v>
      </c>
      <c r="I9" s="347" t="s">
        <v>1212</v>
      </c>
      <c r="J9" s="347" t="s">
        <v>1213</v>
      </c>
      <c r="K9" s="845">
        <f>3142.86+1017.14</f>
        <v>4160</v>
      </c>
    </row>
    <row r="10" spans="2:13">
      <c r="B10" s="346"/>
      <c r="C10" s="369"/>
      <c r="D10" s="369"/>
      <c r="E10" s="369"/>
      <c r="F10" s="846" t="s">
        <v>157</v>
      </c>
      <c r="G10" s="846"/>
      <c r="H10" s="846"/>
      <c r="I10" s="369"/>
      <c r="J10" s="369"/>
      <c r="K10" s="847">
        <f>SUM(K3:K9)</f>
        <v>29120</v>
      </c>
      <c r="L10" s="941"/>
      <c r="M10" s="504"/>
    </row>
    <row r="11" spans="2:13">
      <c r="B11" s="1280"/>
      <c r="C11" s="1281"/>
      <c r="D11" s="1281"/>
      <c r="E11" s="1281"/>
      <c r="F11" s="1281"/>
      <c r="G11" s="1281"/>
      <c r="H11" s="1281"/>
      <c r="I11" s="1281"/>
      <c r="J11" s="1281"/>
      <c r="K11" s="1282"/>
      <c r="L11" s="941"/>
    </row>
    <row r="12" spans="2:13" ht="15.75" thickBot="1">
      <c r="B12" s="1283"/>
      <c r="C12" s="1284"/>
      <c r="D12" s="1284"/>
      <c r="E12" s="1284"/>
      <c r="F12" s="1284"/>
      <c r="G12" s="1284"/>
      <c r="H12" s="1284"/>
      <c r="I12" s="1284"/>
      <c r="J12" s="1284"/>
      <c r="K12" s="1285"/>
      <c r="L12" s="941"/>
    </row>
    <row r="13" spans="2:13">
      <c r="B13" s="514"/>
      <c r="C13" s="515"/>
      <c r="D13" s="515"/>
      <c r="E13" s="515"/>
      <c r="F13" s="515"/>
      <c r="G13" s="515"/>
      <c r="H13" s="515"/>
      <c r="I13" s="515"/>
      <c r="J13" s="515"/>
      <c r="K13" s="516"/>
      <c r="L13" s="941"/>
    </row>
    <row r="14" spans="2:13">
      <c r="B14" s="848" t="s">
        <v>49</v>
      </c>
      <c r="C14" s="515"/>
      <c r="D14" s="515"/>
      <c r="E14" s="515"/>
      <c r="F14" s="515"/>
      <c r="G14" s="515"/>
      <c r="H14" s="515"/>
      <c r="I14" s="515"/>
      <c r="J14" s="515"/>
      <c r="K14" s="516"/>
      <c r="L14" s="941"/>
    </row>
    <row r="15" spans="2:13">
      <c r="B15" s="514"/>
      <c r="C15" s="515"/>
      <c r="D15" s="515"/>
      <c r="E15" s="515"/>
      <c r="F15" s="515"/>
      <c r="G15" s="515"/>
      <c r="H15" s="515"/>
      <c r="I15" s="515"/>
      <c r="J15" s="515"/>
      <c r="K15" s="517"/>
      <c r="L15" s="941"/>
    </row>
    <row r="16" spans="2:13">
      <c r="B16" s="514"/>
      <c r="C16" s="515"/>
      <c r="D16" s="515"/>
      <c r="E16" s="515"/>
      <c r="F16" s="515"/>
      <c r="G16" s="515"/>
      <c r="H16" s="515"/>
      <c r="I16" s="515"/>
      <c r="J16" s="515"/>
      <c r="K16" s="849"/>
      <c r="L16" s="941"/>
    </row>
    <row r="17" spans="2:12">
      <c r="B17" s="514"/>
      <c r="C17" s="515"/>
      <c r="D17" s="515"/>
      <c r="E17" s="515"/>
      <c r="F17" s="515"/>
      <c r="G17" s="515"/>
      <c r="H17" s="515"/>
      <c r="I17" s="515"/>
      <c r="J17" s="515"/>
      <c r="K17" s="516"/>
      <c r="L17" s="941"/>
    </row>
    <row r="18" spans="2:12">
      <c r="B18" s="514"/>
      <c r="C18" s="515"/>
      <c r="D18" s="515"/>
      <c r="E18" s="515"/>
      <c r="F18" s="515"/>
      <c r="G18" s="515"/>
      <c r="H18" s="515"/>
      <c r="I18" s="515"/>
      <c r="J18" s="515"/>
      <c r="K18" s="516"/>
      <c r="L18" s="941"/>
    </row>
    <row r="19" spans="2:12">
      <c r="B19" s="514"/>
      <c r="C19" s="515"/>
      <c r="D19" s="515"/>
      <c r="E19" s="515"/>
      <c r="F19" s="515"/>
      <c r="G19" s="515"/>
      <c r="H19" s="515"/>
      <c r="I19" s="515"/>
      <c r="J19" s="515"/>
      <c r="K19" s="516"/>
      <c r="L19" s="941"/>
    </row>
    <row r="20" spans="2:12">
      <c r="B20" s="513"/>
      <c r="C20" s="513"/>
      <c r="D20" s="513"/>
      <c r="E20" s="513"/>
      <c r="F20" s="513"/>
      <c r="G20" s="513"/>
      <c r="H20" s="513"/>
      <c r="I20" s="513"/>
      <c r="J20" s="513"/>
      <c r="K20" s="513"/>
    </row>
    <row r="21" spans="2:12">
      <c r="B21" s="513" t="s">
        <v>791</v>
      </c>
      <c r="C21" s="513"/>
      <c r="D21" s="513"/>
      <c r="E21" s="513"/>
      <c r="F21" s="513"/>
      <c r="G21" s="513"/>
      <c r="H21" s="513"/>
      <c r="I21" s="518"/>
      <c r="J21" s="518"/>
      <c r="K21" s="518"/>
    </row>
    <row r="22" spans="2:12">
      <c r="B22" s="1156" t="s">
        <v>710</v>
      </c>
      <c r="C22" s="1156"/>
      <c r="D22" s="1156"/>
      <c r="E22" s="513"/>
      <c r="F22" s="513"/>
      <c r="G22" s="513"/>
      <c r="H22" s="513"/>
      <c r="I22" s="1286" t="s">
        <v>678</v>
      </c>
      <c r="J22" s="1286"/>
      <c r="K22" s="1286"/>
    </row>
    <row r="23" spans="2:12">
      <c r="B23" s="1156" t="s">
        <v>679</v>
      </c>
      <c r="C23" s="1156"/>
      <c r="D23" s="1156"/>
      <c r="E23" s="513"/>
      <c r="F23" s="513"/>
      <c r="G23" s="513"/>
      <c r="H23" s="513"/>
      <c r="I23" s="1156" t="s">
        <v>680</v>
      </c>
      <c r="J23" s="1156"/>
      <c r="K23" s="1156"/>
    </row>
  </sheetData>
  <mergeCells count="7">
    <mergeCell ref="B23:D23"/>
    <mergeCell ref="I23:K23"/>
    <mergeCell ref="B1:K1"/>
    <mergeCell ref="F2:H2"/>
    <mergeCell ref="B11:K12"/>
    <mergeCell ref="B22:D22"/>
    <mergeCell ref="I22:K22"/>
  </mergeCells>
  <dataValidations count="7">
    <dataValidation allowBlank="1" showInputMessage="1" showErrorMessage="1" prompt="Para efectos de este apartado se relacionan a los subsidios con el sector económico y a las ayudas con el social." sqref="E2"/>
    <dataValidation allowBlank="1" showInputMessage="1" showErrorMessage="1" prompt="Identificar el número y nombre de la partida genérica del Clasificador por Objeto del Gasto." sqref="B2"/>
    <dataValidation allowBlank="1" showInputMessage="1" showErrorMessage="1" prompt="Indicar con una “X” el tipo de sector que se ha beneficiado otorgando subsidios o ayudas, para efectos de este apartado se relacionan a los subsidios con el sector económico y a las ayudas con el social." sqref="C2:D2"/>
    <dataValidation allowBlank="1" showInputMessage="1" showErrorMessage="1" prompt="Nombre completo del beneficiario." sqref="F2"/>
    <dataValidation allowBlank="1" showInputMessage="1" showErrorMessage="1" prompt="Clave Única de Registro de Población, cuando el beneficiario de la ayuda o subsidio sea una persona física." sqref="I2"/>
    <dataValidation allowBlank="1" showInputMessage="1" showErrorMessage="1" prompt="Registro Federal de Contribuyentes con Homoclave cuando el beneficiario de la ayuda o subsidio sea una persona moral o persona física con actividad empresarial y profesional." sqref="J2"/>
    <dataValidation allowBlank="1" showInputMessage="1" showErrorMessage="1" prompt="Recursos efectivamente pagados al beneficiario del subsidio o ayuda, realizado por medio de transferencia electrónica, cheque, etc." sqref="K2"/>
  </dataValidations>
  <printOptions horizontalCentered="1"/>
  <pageMargins left="0.70866141732283472" right="0.70866141732283472" top="0.74803149606299213" bottom="0.74803149606299213" header="0.31496062992125984" footer="0.31496062992125984"/>
  <pageSetup scale="60" fitToHeight="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G33"/>
  <sheetViews>
    <sheetView view="pageBreakPreview" zoomScale="80" zoomScaleNormal="85" zoomScaleSheetLayoutView="80" workbookViewId="0">
      <selection activeCell="B1" sqref="B1:F18"/>
    </sheetView>
  </sheetViews>
  <sheetFormatPr baseColWidth="10" defaultRowHeight="15"/>
  <cols>
    <col min="1" max="1" width="11.42578125" style="942"/>
    <col min="2" max="2" width="35.7109375" style="336" customWidth="1"/>
    <col min="3" max="3" width="45.7109375" style="336" customWidth="1"/>
    <col min="4" max="6" width="17.85546875" style="337" customWidth="1"/>
    <col min="7" max="7" width="14.85546875" style="942" customWidth="1"/>
    <col min="8" max="8" width="14.28515625" style="327" customWidth="1"/>
    <col min="9" max="16384" width="11.42578125" style="327"/>
  </cols>
  <sheetData>
    <row r="1" spans="2:6" ht="33.75" customHeight="1">
      <c r="B1" s="1287" t="s">
        <v>1214</v>
      </c>
      <c r="C1" s="1288"/>
      <c r="D1" s="1289"/>
      <c r="E1" s="1289"/>
      <c r="F1" s="1290"/>
    </row>
    <row r="2" spans="2:6">
      <c r="B2" s="328"/>
      <c r="C2" s="329"/>
      <c r="D2" s="1291" t="s">
        <v>693</v>
      </c>
      <c r="E2" s="1292"/>
      <c r="F2" s="330"/>
    </row>
    <row r="3" spans="2:6">
      <c r="B3" s="331" t="s">
        <v>694</v>
      </c>
      <c r="C3" s="332" t="s">
        <v>695</v>
      </c>
      <c r="D3" s="333" t="s">
        <v>696</v>
      </c>
      <c r="E3" s="334" t="s">
        <v>697</v>
      </c>
      <c r="F3" s="335" t="s">
        <v>698</v>
      </c>
    </row>
    <row r="4" spans="2:6" ht="237" customHeight="1">
      <c r="B4" s="850" t="s">
        <v>722</v>
      </c>
      <c r="C4" s="339" t="s">
        <v>723</v>
      </c>
      <c r="D4" s="370">
        <v>529848.43000000005</v>
      </c>
      <c r="E4" s="370">
        <v>529848.43000000005</v>
      </c>
      <c r="F4" s="338">
        <v>0</v>
      </c>
    </row>
    <row r="5" spans="2:6" ht="72" customHeight="1">
      <c r="B5" s="850" t="s">
        <v>707</v>
      </c>
      <c r="C5" s="339" t="s">
        <v>708</v>
      </c>
      <c r="D5" s="370">
        <v>0</v>
      </c>
      <c r="E5" s="370">
        <v>0</v>
      </c>
      <c r="F5" s="338">
        <v>0</v>
      </c>
    </row>
    <row r="6" spans="2:6" ht="113.25" customHeight="1">
      <c r="B6" s="850" t="s">
        <v>730</v>
      </c>
      <c r="C6" s="368" t="s">
        <v>731</v>
      </c>
      <c r="D6" s="370">
        <v>483261</v>
      </c>
      <c r="E6" s="370">
        <v>483261</v>
      </c>
      <c r="F6" s="338">
        <v>0</v>
      </c>
    </row>
    <row r="7" spans="2:6">
      <c r="B7" s="511"/>
      <c r="C7" s="511"/>
      <c r="D7" s="512"/>
      <c r="E7" s="512"/>
      <c r="F7" s="512"/>
    </row>
    <row r="8" spans="2:6">
      <c r="B8" s="848" t="s">
        <v>49</v>
      </c>
      <c r="C8" s="511"/>
      <c r="D8" s="512"/>
      <c r="E8" s="512"/>
      <c r="F8" s="512"/>
    </row>
    <row r="9" spans="2:6">
      <c r="B9" s="511"/>
      <c r="C9" s="511"/>
      <c r="D9" s="512"/>
      <c r="E9" s="512"/>
      <c r="F9" s="512"/>
    </row>
    <row r="10" spans="2:6">
      <c r="B10" s="511"/>
      <c r="C10" s="511"/>
      <c r="D10" s="512"/>
      <c r="E10" s="512"/>
      <c r="F10" s="512"/>
    </row>
    <row r="11" spans="2:6">
      <c r="B11" s="511"/>
      <c r="C11" s="511"/>
      <c r="D11" s="512"/>
      <c r="E11" s="512"/>
      <c r="F11" s="512"/>
    </row>
    <row r="12" spans="2:6">
      <c r="B12" s="511"/>
      <c r="C12" s="511"/>
      <c r="D12" s="512"/>
      <c r="E12" s="512"/>
      <c r="F12" s="512"/>
    </row>
    <row r="13" spans="2:6">
      <c r="B13" s="511"/>
      <c r="C13" s="511"/>
      <c r="D13" s="512"/>
      <c r="E13" s="512"/>
      <c r="F13" s="512"/>
    </row>
    <row r="14" spans="2:6">
      <c r="B14" s="848"/>
      <c r="C14" s="513"/>
      <c r="D14" s="513"/>
      <c r="E14" s="513"/>
      <c r="F14" s="513"/>
    </row>
    <row r="15" spans="2:6">
      <c r="B15" s="848" t="s">
        <v>711</v>
      </c>
      <c r="C15" s="513"/>
      <c r="D15" s="513" t="s">
        <v>712</v>
      </c>
      <c r="E15" s="513"/>
      <c r="F15" s="513"/>
    </row>
    <row r="16" spans="2:6">
      <c r="B16" s="851" t="s">
        <v>710</v>
      </c>
      <c r="C16" s="511"/>
      <c r="D16" s="1286" t="s">
        <v>678</v>
      </c>
      <c r="E16" s="1286"/>
      <c r="F16" s="1286"/>
    </row>
    <row r="17" spans="2:6">
      <c r="B17" s="851" t="s">
        <v>679</v>
      </c>
      <c r="C17" s="511"/>
      <c r="D17" s="1156" t="s">
        <v>680</v>
      </c>
      <c r="E17" s="1156"/>
      <c r="F17" s="1156"/>
    </row>
    <row r="18" spans="2:6">
      <c r="B18" s="511"/>
      <c r="C18" s="511"/>
      <c r="D18" s="512"/>
      <c r="E18" s="512"/>
      <c r="F18" s="512"/>
    </row>
    <row r="19" spans="2:6">
      <c r="B19" s="511"/>
      <c r="C19" s="511"/>
      <c r="D19" s="512"/>
      <c r="E19" s="512"/>
      <c r="F19" s="512"/>
    </row>
    <row r="29" spans="2:6">
      <c r="F29" s="356"/>
    </row>
    <row r="30" spans="2:6">
      <c r="F30" s="356"/>
    </row>
    <row r="31" spans="2:6" ht="15.75">
      <c r="F31" s="357"/>
    </row>
    <row r="32" spans="2:6">
      <c r="F32" s="356"/>
    </row>
    <row r="33" spans="6:6">
      <c r="F33" s="356"/>
    </row>
  </sheetData>
  <mergeCells count="4">
    <mergeCell ref="B1:F1"/>
    <mergeCell ref="D2:E2"/>
    <mergeCell ref="D16:F16"/>
    <mergeCell ref="D17:F17"/>
  </mergeCells>
  <dataValidations count="5">
    <dataValidation allowBlank="1" showInputMessage="1" showErrorMessage="1" prompt="Recursos no utilizados que se tendrán que reintegrar a su correspondiente Tesorería o a la Tesorería de la Federación." sqref="F2:F3"/>
    <dataValidation allowBlank="1" showInputMessage="1" showErrorMessage="1" prompt="Se refiere a la columna en las que se anotaran los importes pagados al período que se informa." sqref="E3"/>
    <dataValidation allowBlank="1" showInputMessage="1" showErrorMessage="1" prompt="Se refiere a la columna en las que se anotaran los importes devengados al período que se informa." sqref="D3"/>
    <dataValidation allowBlank="1" showInputMessage="1" showErrorMessage="1" prompt="Población a la que se dirigen los recursos del programa o fondo." sqref="C2:C3"/>
    <dataValidation allowBlank="1" showInputMessage="1" showErrorMessage="1" prompt="Detalle del Fondo o Programa." sqref="B2:B3"/>
  </dataValidations>
  <printOptions horizontalCentered="1"/>
  <pageMargins left="0.70866141732283472" right="0.70866141732283472" top="0.74803149606299213" bottom="0.74803149606299213" header="0.31496062992125984" footer="0.31496062992125984"/>
  <pageSetup scale="7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48"/>
  <sheetViews>
    <sheetView topLeftCell="A16" workbookViewId="0">
      <selection sqref="A1:E49"/>
    </sheetView>
  </sheetViews>
  <sheetFormatPr baseColWidth="10" defaultRowHeight="12.75"/>
  <cols>
    <col min="1" max="1" width="4.85546875" style="583" customWidth="1"/>
    <col min="2" max="2" width="30.85546875" style="583" customWidth="1"/>
    <col min="3" max="3" width="84.42578125" style="583" customWidth="1"/>
    <col min="4" max="4" width="31.7109375" style="583" customWidth="1"/>
    <col min="5" max="5" width="4.85546875" style="583" customWidth="1"/>
    <col min="6" max="6" width="3.5703125" style="583" customWidth="1"/>
    <col min="7" max="256" width="11.42578125" style="583"/>
    <col min="257" max="257" width="4.85546875" style="583" customWidth="1"/>
    <col min="258" max="258" width="30.85546875" style="583" customWidth="1"/>
    <col min="259" max="259" width="84.42578125" style="583" customWidth="1"/>
    <col min="260" max="260" width="42.7109375" style="583" customWidth="1"/>
    <col min="261" max="261" width="4.85546875" style="583" customWidth="1"/>
    <col min="262" max="512" width="11.42578125" style="583"/>
    <col min="513" max="513" width="4.85546875" style="583" customWidth="1"/>
    <col min="514" max="514" width="30.85546875" style="583" customWidth="1"/>
    <col min="515" max="515" width="84.42578125" style="583" customWidth="1"/>
    <col min="516" max="516" width="42.7109375" style="583" customWidth="1"/>
    <col min="517" max="517" width="4.85546875" style="583" customWidth="1"/>
    <col min="518" max="768" width="11.42578125" style="583"/>
    <col min="769" max="769" width="4.85546875" style="583" customWidth="1"/>
    <col min="770" max="770" width="30.85546875" style="583" customWidth="1"/>
    <col min="771" max="771" width="84.42578125" style="583" customWidth="1"/>
    <col min="772" max="772" width="42.7109375" style="583" customWidth="1"/>
    <col min="773" max="773" width="4.85546875" style="583" customWidth="1"/>
    <col min="774" max="1024" width="11.42578125" style="583"/>
    <col min="1025" max="1025" width="4.85546875" style="583" customWidth="1"/>
    <col min="1026" max="1026" width="30.85546875" style="583" customWidth="1"/>
    <col min="1027" max="1027" width="84.42578125" style="583" customWidth="1"/>
    <col min="1028" max="1028" width="42.7109375" style="583" customWidth="1"/>
    <col min="1029" max="1029" width="4.85546875" style="583" customWidth="1"/>
    <col min="1030" max="1280" width="11.42578125" style="583"/>
    <col min="1281" max="1281" width="4.85546875" style="583" customWidth="1"/>
    <col min="1282" max="1282" width="30.85546875" style="583" customWidth="1"/>
    <col min="1283" max="1283" width="84.42578125" style="583" customWidth="1"/>
    <col min="1284" max="1284" width="42.7109375" style="583" customWidth="1"/>
    <col min="1285" max="1285" width="4.85546875" style="583" customWidth="1"/>
    <col min="1286" max="1536" width="11.42578125" style="583"/>
    <col min="1537" max="1537" width="4.85546875" style="583" customWidth="1"/>
    <col min="1538" max="1538" width="30.85546875" style="583" customWidth="1"/>
    <col min="1539" max="1539" width="84.42578125" style="583" customWidth="1"/>
    <col min="1540" max="1540" width="42.7109375" style="583" customWidth="1"/>
    <col min="1541" max="1541" width="4.85546875" style="583" customWidth="1"/>
    <col min="1542" max="1792" width="11.42578125" style="583"/>
    <col min="1793" max="1793" width="4.85546875" style="583" customWidth="1"/>
    <col min="1794" max="1794" width="30.85546875" style="583" customWidth="1"/>
    <col min="1795" max="1795" width="84.42578125" style="583" customWidth="1"/>
    <col min="1796" max="1796" width="42.7109375" style="583" customWidth="1"/>
    <col min="1797" max="1797" width="4.85546875" style="583" customWidth="1"/>
    <col min="1798" max="2048" width="11.42578125" style="583"/>
    <col min="2049" max="2049" width="4.85546875" style="583" customWidth="1"/>
    <col min="2050" max="2050" width="30.85546875" style="583" customWidth="1"/>
    <col min="2051" max="2051" width="84.42578125" style="583" customWidth="1"/>
    <col min="2052" max="2052" width="42.7109375" style="583" customWidth="1"/>
    <col min="2053" max="2053" width="4.85546875" style="583" customWidth="1"/>
    <col min="2054" max="2304" width="11.42578125" style="583"/>
    <col min="2305" max="2305" width="4.85546875" style="583" customWidth="1"/>
    <col min="2306" max="2306" width="30.85546875" style="583" customWidth="1"/>
    <col min="2307" max="2307" width="84.42578125" style="583" customWidth="1"/>
    <col min="2308" max="2308" width="42.7109375" style="583" customWidth="1"/>
    <col min="2309" max="2309" width="4.85546875" style="583" customWidth="1"/>
    <col min="2310" max="2560" width="11.42578125" style="583"/>
    <col min="2561" max="2561" width="4.85546875" style="583" customWidth="1"/>
    <col min="2562" max="2562" width="30.85546875" style="583" customWidth="1"/>
    <col min="2563" max="2563" width="84.42578125" style="583" customWidth="1"/>
    <col min="2564" max="2564" width="42.7109375" style="583" customWidth="1"/>
    <col min="2565" max="2565" width="4.85546875" style="583" customWidth="1"/>
    <col min="2566" max="2816" width="11.42578125" style="583"/>
    <col min="2817" max="2817" width="4.85546875" style="583" customWidth="1"/>
    <col min="2818" max="2818" width="30.85546875" style="583" customWidth="1"/>
    <col min="2819" max="2819" width="84.42578125" style="583" customWidth="1"/>
    <col min="2820" max="2820" width="42.7109375" style="583" customWidth="1"/>
    <col min="2821" max="2821" width="4.85546875" style="583" customWidth="1"/>
    <col min="2822" max="3072" width="11.42578125" style="583"/>
    <col min="3073" max="3073" width="4.85546875" style="583" customWidth="1"/>
    <col min="3074" max="3074" width="30.85546875" style="583" customWidth="1"/>
    <col min="3075" max="3075" width="84.42578125" style="583" customWidth="1"/>
    <col min="3076" max="3076" width="42.7109375" style="583" customWidth="1"/>
    <col min="3077" max="3077" width="4.85546875" style="583" customWidth="1"/>
    <col min="3078" max="3328" width="11.42578125" style="583"/>
    <col min="3329" max="3329" width="4.85546875" style="583" customWidth="1"/>
    <col min="3330" max="3330" width="30.85546875" style="583" customWidth="1"/>
    <col min="3331" max="3331" width="84.42578125" style="583" customWidth="1"/>
    <col min="3332" max="3332" width="42.7109375" style="583" customWidth="1"/>
    <col min="3333" max="3333" width="4.85546875" style="583" customWidth="1"/>
    <col min="3334" max="3584" width="11.42578125" style="583"/>
    <col min="3585" max="3585" width="4.85546875" style="583" customWidth="1"/>
    <col min="3586" max="3586" width="30.85546875" style="583" customWidth="1"/>
    <col min="3587" max="3587" width="84.42578125" style="583" customWidth="1"/>
    <col min="3588" max="3588" width="42.7109375" style="583" customWidth="1"/>
    <col min="3589" max="3589" width="4.85546875" style="583" customWidth="1"/>
    <col min="3590" max="3840" width="11.42578125" style="583"/>
    <col min="3841" max="3841" width="4.85546875" style="583" customWidth="1"/>
    <col min="3842" max="3842" width="30.85546875" style="583" customWidth="1"/>
    <col min="3843" max="3843" width="84.42578125" style="583" customWidth="1"/>
    <col min="3844" max="3844" width="42.7109375" style="583" customWidth="1"/>
    <col min="3845" max="3845" width="4.85546875" style="583" customWidth="1"/>
    <col min="3846" max="4096" width="11.42578125" style="583"/>
    <col min="4097" max="4097" width="4.85546875" style="583" customWidth="1"/>
    <col min="4098" max="4098" width="30.85546875" style="583" customWidth="1"/>
    <col min="4099" max="4099" width="84.42578125" style="583" customWidth="1"/>
    <col min="4100" max="4100" width="42.7109375" style="583" customWidth="1"/>
    <col min="4101" max="4101" width="4.85546875" style="583" customWidth="1"/>
    <col min="4102" max="4352" width="11.42578125" style="583"/>
    <col min="4353" max="4353" width="4.85546875" style="583" customWidth="1"/>
    <col min="4354" max="4354" width="30.85546875" style="583" customWidth="1"/>
    <col min="4355" max="4355" width="84.42578125" style="583" customWidth="1"/>
    <col min="4356" max="4356" width="42.7109375" style="583" customWidth="1"/>
    <col min="4357" max="4357" width="4.85546875" style="583" customWidth="1"/>
    <col min="4358" max="4608" width="11.42578125" style="583"/>
    <col min="4609" max="4609" width="4.85546875" style="583" customWidth="1"/>
    <col min="4610" max="4610" width="30.85546875" style="583" customWidth="1"/>
    <col min="4611" max="4611" width="84.42578125" style="583" customWidth="1"/>
    <col min="4612" max="4612" width="42.7109375" style="583" customWidth="1"/>
    <col min="4613" max="4613" width="4.85546875" style="583" customWidth="1"/>
    <col min="4614" max="4864" width="11.42578125" style="583"/>
    <col min="4865" max="4865" width="4.85546875" style="583" customWidth="1"/>
    <col min="4866" max="4866" width="30.85546875" style="583" customWidth="1"/>
    <col min="4867" max="4867" width="84.42578125" style="583" customWidth="1"/>
    <col min="4868" max="4868" width="42.7109375" style="583" customWidth="1"/>
    <col min="4869" max="4869" width="4.85546875" style="583" customWidth="1"/>
    <col min="4870" max="5120" width="11.42578125" style="583"/>
    <col min="5121" max="5121" width="4.85546875" style="583" customWidth="1"/>
    <col min="5122" max="5122" width="30.85546875" style="583" customWidth="1"/>
    <col min="5123" max="5123" width="84.42578125" style="583" customWidth="1"/>
    <col min="5124" max="5124" width="42.7109375" style="583" customWidth="1"/>
    <col min="5125" max="5125" width="4.85546875" style="583" customWidth="1"/>
    <col min="5126" max="5376" width="11.42578125" style="583"/>
    <col min="5377" max="5377" width="4.85546875" style="583" customWidth="1"/>
    <col min="5378" max="5378" width="30.85546875" style="583" customWidth="1"/>
    <col min="5379" max="5379" width="84.42578125" style="583" customWidth="1"/>
    <col min="5380" max="5380" width="42.7109375" style="583" customWidth="1"/>
    <col min="5381" max="5381" width="4.85546875" style="583" customWidth="1"/>
    <col min="5382" max="5632" width="11.42578125" style="583"/>
    <col min="5633" max="5633" width="4.85546875" style="583" customWidth="1"/>
    <col min="5634" max="5634" width="30.85546875" style="583" customWidth="1"/>
    <col min="5635" max="5635" width="84.42578125" style="583" customWidth="1"/>
    <col min="5636" max="5636" width="42.7109375" style="583" customWidth="1"/>
    <col min="5637" max="5637" width="4.85546875" style="583" customWidth="1"/>
    <col min="5638" max="5888" width="11.42578125" style="583"/>
    <col min="5889" max="5889" width="4.85546875" style="583" customWidth="1"/>
    <col min="5890" max="5890" width="30.85546875" style="583" customWidth="1"/>
    <col min="5891" max="5891" width="84.42578125" style="583" customWidth="1"/>
    <col min="5892" max="5892" width="42.7109375" style="583" customWidth="1"/>
    <col min="5893" max="5893" width="4.85546875" style="583" customWidth="1"/>
    <col min="5894" max="6144" width="11.42578125" style="583"/>
    <col min="6145" max="6145" width="4.85546875" style="583" customWidth="1"/>
    <col min="6146" max="6146" width="30.85546875" style="583" customWidth="1"/>
    <col min="6147" max="6147" width="84.42578125" style="583" customWidth="1"/>
    <col min="6148" max="6148" width="42.7109375" style="583" customWidth="1"/>
    <col min="6149" max="6149" width="4.85546875" style="583" customWidth="1"/>
    <col min="6150" max="6400" width="11.42578125" style="583"/>
    <col min="6401" max="6401" width="4.85546875" style="583" customWidth="1"/>
    <col min="6402" max="6402" width="30.85546875" style="583" customWidth="1"/>
    <col min="6403" max="6403" width="84.42578125" style="583" customWidth="1"/>
    <col min="6404" max="6404" width="42.7109375" style="583" customWidth="1"/>
    <col min="6405" max="6405" width="4.85546875" style="583" customWidth="1"/>
    <col min="6406" max="6656" width="11.42578125" style="583"/>
    <col min="6657" max="6657" width="4.85546875" style="583" customWidth="1"/>
    <col min="6658" max="6658" width="30.85546875" style="583" customWidth="1"/>
    <col min="6659" max="6659" width="84.42578125" style="583" customWidth="1"/>
    <col min="6660" max="6660" width="42.7109375" style="583" customWidth="1"/>
    <col min="6661" max="6661" width="4.85546875" style="583" customWidth="1"/>
    <col min="6662" max="6912" width="11.42578125" style="583"/>
    <col min="6913" max="6913" width="4.85546875" style="583" customWidth="1"/>
    <col min="6914" max="6914" width="30.85546875" style="583" customWidth="1"/>
    <col min="6915" max="6915" width="84.42578125" style="583" customWidth="1"/>
    <col min="6916" max="6916" width="42.7109375" style="583" customWidth="1"/>
    <col min="6917" max="6917" width="4.85546875" style="583" customWidth="1"/>
    <col min="6918" max="7168" width="11.42578125" style="583"/>
    <col min="7169" max="7169" width="4.85546875" style="583" customWidth="1"/>
    <col min="7170" max="7170" width="30.85546875" style="583" customWidth="1"/>
    <col min="7171" max="7171" width="84.42578125" style="583" customWidth="1"/>
    <col min="7172" max="7172" width="42.7109375" style="583" customWidth="1"/>
    <col min="7173" max="7173" width="4.85546875" style="583" customWidth="1"/>
    <col min="7174" max="7424" width="11.42578125" style="583"/>
    <col min="7425" max="7425" width="4.85546875" style="583" customWidth="1"/>
    <col min="7426" max="7426" width="30.85546875" style="583" customWidth="1"/>
    <col min="7427" max="7427" width="84.42578125" style="583" customWidth="1"/>
    <col min="7428" max="7428" width="42.7109375" style="583" customWidth="1"/>
    <col min="7429" max="7429" width="4.85546875" style="583" customWidth="1"/>
    <col min="7430" max="7680" width="11.42578125" style="583"/>
    <col min="7681" max="7681" width="4.85546875" style="583" customWidth="1"/>
    <col min="7682" max="7682" width="30.85546875" style="583" customWidth="1"/>
    <col min="7683" max="7683" width="84.42578125" style="583" customWidth="1"/>
    <col min="7684" max="7684" width="42.7109375" style="583" customWidth="1"/>
    <col min="7685" max="7685" width="4.85546875" style="583" customWidth="1"/>
    <col min="7686" max="7936" width="11.42578125" style="583"/>
    <col min="7937" max="7937" width="4.85546875" style="583" customWidth="1"/>
    <col min="7938" max="7938" width="30.85546875" style="583" customWidth="1"/>
    <col min="7939" max="7939" width="84.42578125" style="583" customWidth="1"/>
    <col min="7940" max="7940" width="42.7109375" style="583" customWidth="1"/>
    <col min="7941" max="7941" width="4.85546875" style="583" customWidth="1"/>
    <col min="7942" max="8192" width="11.42578125" style="583"/>
    <col min="8193" max="8193" width="4.85546875" style="583" customWidth="1"/>
    <col min="8194" max="8194" width="30.85546875" style="583" customWidth="1"/>
    <col min="8195" max="8195" width="84.42578125" style="583" customWidth="1"/>
    <col min="8196" max="8196" width="42.7109375" style="583" customWidth="1"/>
    <col min="8197" max="8197" width="4.85546875" style="583" customWidth="1"/>
    <col min="8198" max="8448" width="11.42578125" style="583"/>
    <col min="8449" max="8449" width="4.85546875" style="583" customWidth="1"/>
    <col min="8450" max="8450" width="30.85546875" style="583" customWidth="1"/>
    <col min="8451" max="8451" width="84.42578125" style="583" customWidth="1"/>
    <col min="8452" max="8452" width="42.7109375" style="583" customWidth="1"/>
    <col min="8453" max="8453" width="4.85546875" style="583" customWidth="1"/>
    <col min="8454" max="8704" width="11.42578125" style="583"/>
    <col min="8705" max="8705" width="4.85546875" style="583" customWidth="1"/>
    <col min="8706" max="8706" width="30.85546875" style="583" customWidth="1"/>
    <col min="8707" max="8707" width="84.42578125" style="583" customWidth="1"/>
    <col min="8708" max="8708" width="42.7109375" style="583" customWidth="1"/>
    <col min="8709" max="8709" width="4.85546875" style="583" customWidth="1"/>
    <col min="8710" max="8960" width="11.42578125" style="583"/>
    <col min="8961" max="8961" width="4.85546875" style="583" customWidth="1"/>
    <col min="8962" max="8962" width="30.85546875" style="583" customWidth="1"/>
    <col min="8963" max="8963" width="84.42578125" style="583" customWidth="1"/>
    <col min="8964" max="8964" width="42.7109375" style="583" customWidth="1"/>
    <col min="8965" max="8965" width="4.85546875" style="583" customWidth="1"/>
    <col min="8966" max="9216" width="11.42578125" style="583"/>
    <col min="9217" max="9217" width="4.85546875" style="583" customWidth="1"/>
    <col min="9218" max="9218" width="30.85546875" style="583" customWidth="1"/>
    <col min="9219" max="9219" width="84.42578125" style="583" customWidth="1"/>
    <col min="9220" max="9220" width="42.7109375" style="583" customWidth="1"/>
    <col min="9221" max="9221" width="4.85546875" style="583" customWidth="1"/>
    <col min="9222" max="9472" width="11.42578125" style="583"/>
    <col min="9473" max="9473" width="4.85546875" style="583" customWidth="1"/>
    <col min="9474" max="9474" width="30.85546875" style="583" customWidth="1"/>
    <col min="9475" max="9475" width="84.42578125" style="583" customWidth="1"/>
    <col min="9476" max="9476" width="42.7109375" style="583" customWidth="1"/>
    <col min="9477" max="9477" width="4.85546875" style="583" customWidth="1"/>
    <col min="9478" max="9728" width="11.42578125" style="583"/>
    <col min="9729" max="9729" width="4.85546875" style="583" customWidth="1"/>
    <col min="9730" max="9730" width="30.85546875" style="583" customWidth="1"/>
    <col min="9731" max="9731" width="84.42578125" style="583" customWidth="1"/>
    <col min="9732" max="9732" width="42.7109375" style="583" customWidth="1"/>
    <col min="9733" max="9733" width="4.85546875" style="583" customWidth="1"/>
    <col min="9734" max="9984" width="11.42578125" style="583"/>
    <col min="9985" max="9985" width="4.85546875" style="583" customWidth="1"/>
    <col min="9986" max="9986" width="30.85546875" style="583" customWidth="1"/>
    <col min="9987" max="9987" width="84.42578125" style="583" customWidth="1"/>
    <col min="9988" max="9988" width="42.7109375" style="583" customWidth="1"/>
    <col min="9989" max="9989" width="4.85546875" style="583" customWidth="1"/>
    <col min="9990" max="10240" width="11.42578125" style="583"/>
    <col min="10241" max="10241" width="4.85546875" style="583" customWidth="1"/>
    <col min="10242" max="10242" width="30.85546875" style="583" customWidth="1"/>
    <col min="10243" max="10243" width="84.42578125" style="583" customWidth="1"/>
    <col min="10244" max="10244" width="42.7109375" style="583" customWidth="1"/>
    <col min="10245" max="10245" width="4.85546875" style="583" customWidth="1"/>
    <col min="10246" max="10496" width="11.42578125" style="583"/>
    <col min="10497" max="10497" width="4.85546875" style="583" customWidth="1"/>
    <col min="10498" max="10498" width="30.85546875" style="583" customWidth="1"/>
    <col min="10499" max="10499" width="84.42578125" style="583" customWidth="1"/>
    <col min="10500" max="10500" width="42.7109375" style="583" customWidth="1"/>
    <col min="10501" max="10501" width="4.85546875" style="583" customWidth="1"/>
    <col min="10502" max="10752" width="11.42578125" style="583"/>
    <col min="10753" max="10753" width="4.85546875" style="583" customWidth="1"/>
    <col min="10754" max="10754" width="30.85546875" style="583" customWidth="1"/>
    <col min="10755" max="10755" width="84.42578125" style="583" customWidth="1"/>
    <col min="10756" max="10756" width="42.7109375" style="583" customWidth="1"/>
    <col min="10757" max="10757" width="4.85546875" style="583" customWidth="1"/>
    <col min="10758" max="11008" width="11.42578125" style="583"/>
    <col min="11009" max="11009" width="4.85546875" style="583" customWidth="1"/>
    <col min="11010" max="11010" width="30.85546875" style="583" customWidth="1"/>
    <col min="11011" max="11011" width="84.42578125" style="583" customWidth="1"/>
    <col min="11012" max="11012" width="42.7109375" style="583" customWidth="1"/>
    <col min="11013" max="11013" width="4.85546875" style="583" customWidth="1"/>
    <col min="11014" max="11264" width="11.42578125" style="583"/>
    <col min="11265" max="11265" width="4.85546875" style="583" customWidth="1"/>
    <col min="11266" max="11266" width="30.85546875" style="583" customWidth="1"/>
    <col min="11267" max="11267" width="84.42578125" style="583" customWidth="1"/>
    <col min="11268" max="11268" width="42.7109375" style="583" customWidth="1"/>
    <col min="11269" max="11269" width="4.85546875" style="583" customWidth="1"/>
    <col min="11270" max="11520" width="11.42578125" style="583"/>
    <col min="11521" max="11521" width="4.85546875" style="583" customWidth="1"/>
    <col min="11522" max="11522" width="30.85546875" style="583" customWidth="1"/>
    <col min="11523" max="11523" width="84.42578125" style="583" customWidth="1"/>
    <col min="11524" max="11524" width="42.7109375" style="583" customWidth="1"/>
    <col min="11525" max="11525" width="4.85546875" style="583" customWidth="1"/>
    <col min="11526" max="11776" width="11.42578125" style="583"/>
    <col min="11777" max="11777" width="4.85546875" style="583" customWidth="1"/>
    <col min="11778" max="11778" width="30.85546875" style="583" customWidth="1"/>
    <col min="11779" max="11779" width="84.42578125" style="583" customWidth="1"/>
    <col min="11780" max="11780" width="42.7109375" style="583" customWidth="1"/>
    <col min="11781" max="11781" width="4.85546875" style="583" customWidth="1"/>
    <col min="11782" max="12032" width="11.42578125" style="583"/>
    <col min="12033" max="12033" width="4.85546875" style="583" customWidth="1"/>
    <col min="12034" max="12034" width="30.85546875" style="583" customWidth="1"/>
    <col min="12035" max="12035" width="84.42578125" style="583" customWidth="1"/>
    <col min="12036" max="12036" width="42.7109375" style="583" customWidth="1"/>
    <col min="12037" max="12037" width="4.85546875" style="583" customWidth="1"/>
    <col min="12038" max="12288" width="11.42578125" style="583"/>
    <col min="12289" max="12289" width="4.85546875" style="583" customWidth="1"/>
    <col min="12290" max="12290" width="30.85546875" style="583" customWidth="1"/>
    <col min="12291" max="12291" width="84.42578125" style="583" customWidth="1"/>
    <col min="12292" max="12292" width="42.7109375" style="583" customWidth="1"/>
    <col min="12293" max="12293" width="4.85546875" style="583" customWidth="1"/>
    <col min="12294" max="12544" width="11.42578125" style="583"/>
    <col min="12545" max="12545" width="4.85546875" style="583" customWidth="1"/>
    <col min="12546" max="12546" width="30.85546875" style="583" customWidth="1"/>
    <col min="12547" max="12547" width="84.42578125" style="583" customWidth="1"/>
    <col min="12548" max="12548" width="42.7109375" style="583" customWidth="1"/>
    <col min="12549" max="12549" width="4.85546875" style="583" customWidth="1"/>
    <col min="12550" max="12800" width="11.42578125" style="583"/>
    <col min="12801" max="12801" width="4.85546875" style="583" customWidth="1"/>
    <col min="12802" max="12802" width="30.85546875" style="583" customWidth="1"/>
    <col min="12803" max="12803" width="84.42578125" style="583" customWidth="1"/>
    <col min="12804" max="12804" width="42.7109375" style="583" customWidth="1"/>
    <col min="12805" max="12805" width="4.85546875" style="583" customWidth="1"/>
    <col min="12806" max="13056" width="11.42578125" style="583"/>
    <col min="13057" max="13057" width="4.85546875" style="583" customWidth="1"/>
    <col min="13058" max="13058" width="30.85546875" style="583" customWidth="1"/>
    <col min="13059" max="13059" width="84.42578125" style="583" customWidth="1"/>
    <col min="13060" max="13060" width="42.7109375" style="583" customWidth="1"/>
    <col min="13061" max="13061" width="4.85546875" style="583" customWidth="1"/>
    <col min="13062" max="13312" width="11.42578125" style="583"/>
    <col min="13313" max="13313" width="4.85546875" style="583" customWidth="1"/>
    <col min="13314" max="13314" width="30.85546875" style="583" customWidth="1"/>
    <col min="13315" max="13315" width="84.42578125" style="583" customWidth="1"/>
    <col min="13316" max="13316" width="42.7109375" style="583" customWidth="1"/>
    <col min="13317" max="13317" width="4.85546875" style="583" customWidth="1"/>
    <col min="13318" max="13568" width="11.42578125" style="583"/>
    <col min="13569" max="13569" width="4.85546875" style="583" customWidth="1"/>
    <col min="13570" max="13570" width="30.85546875" style="583" customWidth="1"/>
    <col min="13571" max="13571" width="84.42578125" style="583" customWidth="1"/>
    <col min="13572" max="13572" width="42.7109375" style="583" customWidth="1"/>
    <col min="13573" max="13573" width="4.85546875" style="583" customWidth="1"/>
    <col min="13574" max="13824" width="11.42578125" style="583"/>
    <col min="13825" max="13825" width="4.85546875" style="583" customWidth="1"/>
    <col min="13826" max="13826" width="30.85546875" style="583" customWidth="1"/>
    <col min="13827" max="13827" width="84.42578125" style="583" customWidth="1"/>
    <col min="13828" max="13828" width="42.7109375" style="583" customWidth="1"/>
    <col min="13829" max="13829" width="4.85546875" style="583" customWidth="1"/>
    <col min="13830" max="14080" width="11.42578125" style="583"/>
    <col min="14081" max="14081" width="4.85546875" style="583" customWidth="1"/>
    <col min="14082" max="14082" width="30.85546875" style="583" customWidth="1"/>
    <col min="14083" max="14083" width="84.42578125" style="583" customWidth="1"/>
    <col min="14084" max="14084" width="42.7109375" style="583" customWidth="1"/>
    <col min="14085" max="14085" width="4.85546875" style="583" customWidth="1"/>
    <col min="14086" max="14336" width="11.42578125" style="583"/>
    <col min="14337" max="14337" width="4.85546875" style="583" customWidth="1"/>
    <col min="14338" max="14338" width="30.85546875" style="583" customWidth="1"/>
    <col min="14339" max="14339" width="84.42578125" style="583" customWidth="1"/>
    <col min="14340" max="14340" width="42.7109375" style="583" customWidth="1"/>
    <col min="14341" max="14341" width="4.85546875" style="583" customWidth="1"/>
    <col min="14342" max="14592" width="11.42578125" style="583"/>
    <col min="14593" max="14593" width="4.85546875" style="583" customWidth="1"/>
    <col min="14594" max="14594" width="30.85546875" style="583" customWidth="1"/>
    <col min="14595" max="14595" width="84.42578125" style="583" customWidth="1"/>
    <col min="14596" max="14596" width="42.7109375" style="583" customWidth="1"/>
    <col min="14597" max="14597" width="4.85546875" style="583" customWidth="1"/>
    <col min="14598" max="14848" width="11.42578125" style="583"/>
    <col min="14849" max="14849" width="4.85546875" style="583" customWidth="1"/>
    <col min="14850" max="14850" width="30.85546875" style="583" customWidth="1"/>
    <col min="14851" max="14851" width="84.42578125" style="583" customWidth="1"/>
    <col min="14852" max="14852" width="42.7109375" style="583" customWidth="1"/>
    <col min="14853" max="14853" width="4.85546875" style="583" customWidth="1"/>
    <col min="14854" max="15104" width="11.42578125" style="583"/>
    <col min="15105" max="15105" width="4.85546875" style="583" customWidth="1"/>
    <col min="15106" max="15106" width="30.85546875" style="583" customWidth="1"/>
    <col min="15107" max="15107" width="84.42578125" style="583" customWidth="1"/>
    <col min="15108" max="15108" width="42.7109375" style="583" customWidth="1"/>
    <col min="15109" max="15109" width="4.85546875" style="583" customWidth="1"/>
    <col min="15110" max="15360" width="11.42578125" style="583"/>
    <col min="15361" max="15361" width="4.85546875" style="583" customWidth="1"/>
    <col min="15362" max="15362" width="30.85546875" style="583" customWidth="1"/>
    <col min="15363" max="15363" width="84.42578125" style="583" customWidth="1"/>
    <col min="15364" max="15364" width="42.7109375" style="583" customWidth="1"/>
    <col min="15365" max="15365" width="4.85546875" style="583" customWidth="1"/>
    <col min="15366" max="15616" width="11.42578125" style="583"/>
    <col min="15617" max="15617" width="4.85546875" style="583" customWidth="1"/>
    <col min="15618" max="15618" width="30.85546875" style="583" customWidth="1"/>
    <col min="15619" max="15619" width="84.42578125" style="583" customWidth="1"/>
    <col min="15620" max="15620" width="42.7109375" style="583" customWidth="1"/>
    <col min="15621" max="15621" width="4.85546875" style="583" customWidth="1"/>
    <col min="15622" max="15872" width="11.42578125" style="583"/>
    <col min="15873" max="15873" width="4.85546875" style="583" customWidth="1"/>
    <col min="15874" max="15874" width="30.85546875" style="583" customWidth="1"/>
    <col min="15875" max="15875" width="84.42578125" style="583" customWidth="1"/>
    <col min="15876" max="15876" width="42.7109375" style="583" customWidth="1"/>
    <col min="15877" max="15877" width="4.85546875" style="583" customWidth="1"/>
    <col min="15878" max="16128" width="11.42578125" style="583"/>
    <col min="16129" max="16129" width="4.85546875" style="583" customWidth="1"/>
    <col min="16130" max="16130" width="30.85546875" style="583" customWidth="1"/>
    <col min="16131" max="16131" width="84.42578125" style="583" customWidth="1"/>
    <col min="16132" max="16132" width="42.7109375" style="583" customWidth="1"/>
    <col min="16133" max="16133" width="4.85546875" style="583" customWidth="1"/>
    <col min="16134" max="16384" width="11.42578125" style="583"/>
  </cols>
  <sheetData>
    <row r="1" spans="1:8" s="607" customFormat="1">
      <c r="A1" s="623"/>
      <c r="B1" s="1293" t="s">
        <v>1057</v>
      </c>
      <c r="C1" s="1293"/>
      <c r="D1" s="1293"/>
      <c r="E1" s="1293"/>
    </row>
    <row r="2" spans="1:8" s="607" customFormat="1">
      <c r="A2" s="623"/>
      <c r="B2" s="622"/>
      <c r="C2" s="622" t="s">
        <v>1058</v>
      </c>
      <c r="D2" s="622"/>
      <c r="E2" s="622"/>
    </row>
    <row r="3" spans="1:8" s="607" customFormat="1">
      <c r="A3" s="623"/>
      <c r="B3" s="622"/>
      <c r="C3" s="622" t="s">
        <v>1056</v>
      </c>
      <c r="D3" s="622"/>
      <c r="E3" s="622"/>
    </row>
    <row r="4" spans="1:8" s="607" customFormat="1">
      <c r="A4" s="1294" t="s">
        <v>1054</v>
      </c>
      <c r="B4" s="1294"/>
      <c r="C4" s="1294"/>
      <c r="D4" s="1294"/>
      <c r="E4" s="1294"/>
    </row>
    <row r="5" spans="1:8" s="620" customFormat="1">
      <c r="B5" s="621"/>
      <c r="C5" s="621"/>
      <c r="D5" s="621"/>
      <c r="E5" s="621"/>
    </row>
    <row r="6" spans="1:8">
      <c r="A6" s="615"/>
      <c r="B6" s="619" t="s">
        <v>0</v>
      </c>
      <c r="C6" s="624" t="s">
        <v>459</v>
      </c>
      <c r="D6" s="618"/>
      <c r="E6" s="617"/>
      <c r="F6" s="616"/>
      <c r="G6" s="616"/>
      <c r="H6" s="616"/>
    </row>
    <row r="7" spans="1:8">
      <c r="A7" s="615"/>
      <c r="B7" s="614"/>
      <c r="C7" s="613"/>
      <c r="D7" s="613"/>
      <c r="E7" s="612"/>
    </row>
    <row r="8" spans="1:8" s="603" customFormat="1">
      <c r="A8" s="611"/>
      <c r="B8" s="610"/>
      <c r="C8" s="611"/>
      <c r="D8" s="611"/>
      <c r="E8" s="610"/>
    </row>
    <row r="9" spans="1:8" s="607" customFormat="1">
      <c r="A9" s="1295" t="s">
        <v>1053</v>
      </c>
      <c r="B9" s="1296"/>
      <c r="C9" s="609" t="s">
        <v>1061</v>
      </c>
      <c r="D9" s="609" t="s">
        <v>1062</v>
      </c>
      <c r="E9" s="608"/>
    </row>
    <row r="10" spans="1:8" s="603" customFormat="1">
      <c r="A10" s="606"/>
      <c r="B10" s="625"/>
      <c r="C10" s="605"/>
      <c r="D10" s="634">
        <v>0</v>
      </c>
      <c r="E10" s="604"/>
    </row>
    <row r="11" spans="1:8">
      <c r="A11" s="600"/>
      <c r="B11" s="626"/>
      <c r="C11" s="598"/>
      <c r="D11" s="628">
        <v>0</v>
      </c>
      <c r="E11" s="596"/>
    </row>
    <row r="12" spans="1:8">
      <c r="A12" s="600"/>
      <c r="B12" s="626"/>
      <c r="C12" s="598"/>
      <c r="D12" s="628">
        <v>0</v>
      </c>
      <c r="E12" s="596"/>
    </row>
    <row r="13" spans="1:8">
      <c r="A13" s="600"/>
      <c r="B13" s="626"/>
      <c r="C13" s="598"/>
      <c r="D13" s="628">
        <v>0</v>
      </c>
      <c r="E13" s="596"/>
    </row>
    <row r="14" spans="1:8">
      <c r="A14" s="600"/>
      <c r="B14" s="626"/>
      <c r="C14" s="598"/>
      <c r="D14" s="628">
        <v>0</v>
      </c>
      <c r="E14" s="596"/>
    </row>
    <row r="15" spans="1:8">
      <c r="A15" s="600"/>
      <c r="B15" s="626"/>
      <c r="C15" s="598"/>
      <c r="D15" s="628">
        <v>0</v>
      </c>
      <c r="E15" s="596"/>
    </row>
    <row r="16" spans="1:8">
      <c r="A16" s="600"/>
      <c r="B16" s="626"/>
      <c r="C16" s="598"/>
      <c r="D16" s="628">
        <v>0</v>
      </c>
      <c r="E16" s="596"/>
    </row>
    <row r="17" spans="1:5">
      <c r="A17" s="600"/>
      <c r="B17" s="626"/>
      <c r="C17" s="598"/>
      <c r="D17" s="628">
        <v>0</v>
      </c>
      <c r="E17" s="596"/>
    </row>
    <row r="18" spans="1:5">
      <c r="A18" s="602"/>
      <c r="B18" s="627"/>
      <c r="C18" s="598"/>
      <c r="D18" s="628">
        <v>0</v>
      </c>
      <c r="E18" s="596"/>
    </row>
    <row r="19" spans="1:5">
      <c r="A19" s="602"/>
      <c r="B19" s="627"/>
      <c r="C19" s="598"/>
      <c r="D19" s="628">
        <v>0</v>
      </c>
      <c r="E19" s="596"/>
    </row>
    <row r="20" spans="1:5">
      <c r="A20" s="602"/>
      <c r="B20" s="627"/>
      <c r="C20" s="598"/>
      <c r="D20" s="628">
        <v>0</v>
      </c>
      <c r="E20" s="596"/>
    </row>
    <row r="21" spans="1:5">
      <c r="A21" s="602"/>
      <c r="B21" s="627"/>
      <c r="C21" s="598"/>
      <c r="D21" s="628">
        <v>0</v>
      </c>
      <c r="E21" s="596"/>
    </row>
    <row r="22" spans="1:5">
      <c r="A22" s="602"/>
      <c r="B22" s="627"/>
      <c r="C22" s="598"/>
      <c r="D22" s="628">
        <v>0</v>
      </c>
      <c r="E22" s="596"/>
    </row>
    <row r="23" spans="1:5">
      <c r="A23" s="602"/>
      <c r="B23" s="627"/>
      <c r="C23" s="598"/>
      <c r="D23" s="628">
        <v>0</v>
      </c>
      <c r="E23" s="596"/>
    </row>
    <row r="24" spans="1:5">
      <c r="A24" s="602"/>
      <c r="B24" s="627"/>
      <c r="C24" s="598"/>
      <c r="D24" s="628">
        <v>0</v>
      </c>
      <c r="E24" s="596"/>
    </row>
    <row r="25" spans="1:5">
      <c r="A25" s="602"/>
      <c r="B25" s="627"/>
      <c r="C25" s="598"/>
      <c r="D25" s="628">
        <v>0</v>
      </c>
      <c r="E25" s="596"/>
    </row>
    <row r="26" spans="1:5">
      <c r="A26" s="600"/>
      <c r="B26" s="626"/>
      <c r="C26" s="598"/>
      <c r="D26" s="628">
        <v>0</v>
      </c>
      <c r="E26" s="596"/>
    </row>
    <row r="27" spans="1:5">
      <c r="A27" s="600"/>
      <c r="B27" s="626"/>
      <c r="C27" s="598"/>
      <c r="D27" s="628">
        <v>0</v>
      </c>
      <c r="E27" s="596"/>
    </row>
    <row r="28" spans="1:5">
      <c r="A28" s="600"/>
      <c r="B28" s="626"/>
      <c r="C28" s="598"/>
      <c r="D28" s="628">
        <v>0</v>
      </c>
      <c r="E28" s="596"/>
    </row>
    <row r="29" spans="1:5">
      <c r="A29" s="600"/>
      <c r="B29" s="626"/>
      <c r="C29" s="598"/>
      <c r="D29" s="628">
        <v>0</v>
      </c>
      <c r="E29" s="596"/>
    </row>
    <row r="30" spans="1:5">
      <c r="A30" s="600"/>
      <c r="B30" s="626"/>
      <c r="C30" s="598"/>
      <c r="D30" s="628">
        <v>0</v>
      </c>
      <c r="E30" s="596"/>
    </row>
    <row r="31" spans="1:5">
      <c r="A31" s="600"/>
      <c r="B31" s="626"/>
      <c r="C31" s="598"/>
      <c r="D31" s="628">
        <v>0</v>
      </c>
      <c r="E31" s="596"/>
    </row>
    <row r="32" spans="1:5">
      <c r="A32" s="600"/>
      <c r="B32" s="626"/>
      <c r="C32" s="598"/>
      <c r="D32" s="628">
        <v>0</v>
      </c>
      <c r="E32" s="596"/>
    </row>
    <row r="33" spans="1:9">
      <c r="A33" s="600"/>
      <c r="B33" s="626"/>
      <c r="C33" s="598"/>
      <c r="D33" s="628">
        <v>0</v>
      </c>
      <c r="E33" s="596"/>
    </row>
    <row r="34" spans="1:9">
      <c r="A34" s="600"/>
      <c r="B34" s="626"/>
      <c r="C34" s="598"/>
      <c r="D34" s="628">
        <v>0</v>
      </c>
      <c r="E34" s="596"/>
    </row>
    <row r="35" spans="1:9">
      <c r="A35" s="629"/>
      <c r="B35" s="630"/>
      <c r="C35" s="631"/>
      <c r="D35" s="632"/>
      <c r="E35" s="633"/>
    </row>
    <row r="36" spans="1:9">
      <c r="A36" s="600"/>
      <c r="B36" s="599"/>
      <c r="C36" s="598"/>
      <c r="D36" s="597"/>
      <c r="E36" s="596"/>
    </row>
    <row r="37" spans="1:9" ht="15" customHeight="1">
      <c r="A37" s="600"/>
      <c r="B37" s="1297" t="s">
        <v>1059</v>
      </c>
      <c r="C37" s="1297"/>
      <c r="D37" s="1297"/>
      <c r="E37" s="596"/>
    </row>
    <row r="38" spans="1:9">
      <c r="A38" s="595"/>
      <c r="B38" s="594"/>
      <c r="C38" s="593"/>
      <c r="D38" s="592"/>
      <c r="E38" s="591"/>
    </row>
    <row r="39" spans="1:9">
      <c r="A39" s="590" t="s">
        <v>1050</v>
      </c>
      <c r="B39" s="589"/>
      <c r="C39" s="588"/>
      <c r="D39" s="587"/>
      <c r="E39" s="587"/>
    </row>
    <row r="40" spans="1:9">
      <c r="A40" s="585"/>
      <c r="B40" s="585"/>
      <c r="C40" s="585"/>
      <c r="E40" s="586"/>
      <c r="F40" s="586"/>
      <c r="G40" s="585"/>
      <c r="H40" s="585"/>
      <c r="I40" s="585"/>
    </row>
    <row r="46" spans="1:9">
      <c r="B46" s="584" t="s">
        <v>1049</v>
      </c>
      <c r="C46" s="584" t="s">
        <v>1048</v>
      </c>
    </row>
    <row r="47" spans="1:9">
      <c r="B47" s="583" t="s">
        <v>710</v>
      </c>
      <c r="C47" s="584" t="s">
        <v>50</v>
      </c>
    </row>
    <row r="48" spans="1:9">
      <c r="B48" s="583" t="s">
        <v>51</v>
      </c>
      <c r="C48" s="584" t="s">
        <v>478</v>
      </c>
    </row>
  </sheetData>
  <mergeCells count="4">
    <mergeCell ref="B1:E1"/>
    <mergeCell ref="A4:E4"/>
    <mergeCell ref="A9:B9"/>
    <mergeCell ref="B37:D37"/>
  </mergeCells>
  <pageMargins left="0.7" right="0.7" top="0.75" bottom="0.75" header="0.3" footer="0.3"/>
  <pageSetup paperSize="11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I48"/>
  <sheetViews>
    <sheetView topLeftCell="A46" workbookViewId="0">
      <selection sqref="A1:E49"/>
    </sheetView>
  </sheetViews>
  <sheetFormatPr baseColWidth="10" defaultRowHeight="12.75"/>
  <cols>
    <col min="1" max="1" width="4.85546875" style="583" customWidth="1"/>
    <col min="2" max="2" width="30.85546875" style="583" customWidth="1"/>
    <col min="3" max="3" width="84.42578125" style="583" customWidth="1"/>
    <col min="4" max="4" width="31.7109375" style="583" customWidth="1"/>
    <col min="5" max="5" width="4.85546875" style="583" customWidth="1"/>
    <col min="6" max="6" width="3.5703125" style="583" customWidth="1"/>
    <col min="7" max="256" width="11.42578125" style="583"/>
    <col min="257" max="257" width="4.85546875" style="583" customWidth="1"/>
    <col min="258" max="258" width="30.85546875" style="583" customWidth="1"/>
    <col min="259" max="259" width="84.42578125" style="583" customWidth="1"/>
    <col min="260" max="260" width="42.7109375" style="583" customWidth="1"/>
    <col min="261" max="261" width="4.85546875" style="583" customWidth="1"/>
    <col min="262" max="512" width="11.42578125" style="583"/>
    <col min="513" max="513" width="4.85546875" style="583" customWidth="1"/>
    <col min="514" max="514" width="30.85546875" style="583" customWidth="1"/>
    <col min="515" max="515" width="84.42578125" style="583" customWidth="1"/>
    <col min="516" max="516" width="42.7109375" style="583" customWidth="1"/>
    <col min="517" max="517" width="4.85546875" style="583" customWidth="1"/>
    <col min="518" max="768" width="11.42578125" style="583"/>
    <col min="769" max="769" width="4.85546875" style="583" customWidth="1"/>
    <col min="770" max="770" width="30.85546875" style="583" customWidth="1"/>
    <col min="771" max="771" width="84.42578125" style="583" customWidth="1"/>
    <col min="772" max="772" width="42.7109375" style="583" customWidth="1"/>
    <col min="773" max="773" width="4.85546875" style="583" customWidth="1"/>
    <col min="774" max="1024" width="11.42578125" style="583"/>
    <col min="1025" max="1025" width="4.85546875" style="583" customWidth="1"/>
    <col min="1026" max="1026" width="30.85546875" style="583" customWidth="1"/>
    <col min="1027" max="1027" width="84.42578125" style="583" customWidth="1"/>
    <col min="1028" max="1028" width="42.7109375" style="583" customWidth="1"/>
    <col min="1029" max="1029" width="4.85546875" style="583" customWidth="1"/>
    <col min="1030" max="1280" width="11.42578125" style="583"/>
    <col min="1281" max="1281" width="4.85546875" style="583" customWidth="1"/>
    <col min="1282" max="1282" width="30.85546875" style="583" customWidth="1"/>
    <col min="1283" max="1283" width="84.42578125" style="583" customWidth="1"/>
    <col min="1284" max="1284" width="42.7109375" style="583" customWidth="1"/>
    <col min="1285" max="1285" width="4.85546875" style="583" customWidth="1"/>
    <col min="1286" max="1536" width="11.42578125" style="583"/>
    <col min="1537" max="1537" width="4.85546875" style="583" customWidth="1"/>
    <col min="1538" max="1538" width="30.85546875" style="583" customWidth="1"/>
    <col min="1539" max="1539" width="84.42578125" style="583" customWidth="1"/>
    <col min="1540" max="1540" width="42.7109375" style="583" customWidth="1"/>
    <col min="1541" max="1541" width="4.85546875" style="583" customWidth="1"/>
    <col min="1542" max="1792" width="11.42578125" style="583"/>
    <col min="1793" max="1793" width="4.85546875" style="583" customWidth="1"/>
    <col min="1794" max="1794" width="30.85546875" style="583" customWidth="1"/>
    <col min="1795" max="1795" width="84.42578125" style="583" customWidth="1"/>
    <col min="1796" max="1796" width="42.7109375" style="583" customWidth="1"/>
    <col min="1797" max="1797" width="4.85546875" style="583" customWidth="1"/>
    <col min="1798" max="2048" width="11.42578125" style="583"/>
    <col min="2049" max="2049" width="4.85546875" style="583" customWidth="1"/>
    <col min="2050" max="2050" width="30.85546875" style="583" customWidth="1"/>
    <col min="2051" max="2051" width="84.42578125" style="583" customWidth="1"/>
    <col min="2052" max="2052" width="42.7109375" style="583" customWidth="1"/>
    <col min="2053" max="2053" width="4.85546875" style="583" customWidth="1"/>
    <col min="2054" max="2304" width="11.42578125" style="583"/>
    <col min="2305" max="2305" width="4.85546875" style="583" customWidth="1"/>
    <col min="2306" max="2306" width="30.85546875" style="583" customWidth="1"/>
    <col min="2307" max="2307" width="84.42578125" style="583" customWidth="1"/>
    <col min="2308" max="2308" width="42.7109375" style="583" customWidth="1"/>
    <col min="2309" max="2309" width="4.85546875" style="583" customWidth="1"/>
    <col min="2310" max="2560" width="11.42578125" style="583"/>
    <col min="2561" max="2561" width="4.85546875" style="583" customWidth="1"/>
    <col min="2562" max="2562" width="30.85546875" style="583" customWidth="1"/>
    <col min="2563" max="2563" width="84.42578125" style="583" customWidth="1"/>
    <col min="2564" max="2564" width="42.7109375" style="583" customWidth="1"/>
    <col min="2565" max="2565" width="4.85546875" style="583" customWidth="1"/>
    <col min="2566" max="2816" width="11.42578125" style="583"/>
    <col min="2817" max="2817" width="4.85546875" style="583" customWidth="1"/>
    <col min="2818" max="2818" width="30.85546875" style="583" customWidth="1"/>
    <col min="2819" max="2819" width="84.42578125" style="583" customWidth="1"/>
    <col min="2820" max="2820" width="42.7109375" style="583" customWidth="1"/>
    <col min="2821" max="2821" width="4.85546875" style="583" customWidth="1"/>
    <col min="2822" max="3072" width="11.42578125" style="583"/>
    <col min="3073" max="3073" width="4.85546875" style="583" customWidth="1"/>
    <col min="3074" max="3074" width="30.85546875" style="583" customWidth="1"/>
    <col min="3075" max="3075" width="84.42578125" style="583" customWidth="1"/>
    <col min="3076" max="3076" width="42.7109375" style="583" customWidth="1"/>
    <col min="3077" max="3077" width="4.85546875" style="583" customWidth="1"/>
    <col min="3078" max="3328" width="11.42578125" style="583"/>
    <col min="3329" max="3329" width="4.85546875" style="583" customWidth="1"/>
    <col min="3330" max="3330" width="30.85546875" style="583" customWidth="1"/>
    <col min="3331" max="3331" width="84.42578125" style="583" customWidth="1"/>
    <col min="3332" max="3332" width="42.7109375" style="583" customWidth="1"/>
    <col min="3333" max="3333" width="4.85546875" style="583" customWidth="1"/>
    <col min="3334" max="3584" width="11.42578125" style="583"/>
    <col min="3585" max="3585" width="4.85546875" style="583" customWidth="1"/>
    <col min="3586" max="3586" width="30.85546875" style="583" customWidth="1"/>
    <col min="3587" max="3587" width="84.42578125" style="583" customWidth="1"/>
    <col min="3588" max="3588" width="42.7109375" style="583" customWidth="1"/>
    <col min="3589" max="3589" width="4.85546875" style="583" customWidth="1"/>
    <col min="3590" max="3840" width="11.42578125" style="583"/>
    <col min="3841" max="3841" width="4.85546875" style="583" customWidth="1"/>
    <col min="3842" max="3842" width="30.85546875" style="583" customWidth="1"/>
    <col min="3843" max="3843" width="84.42578125" style="583" customWidth="1"/>
    <col min="3844" max="3844" width="42.7109375" style="583" customWidth="1"/>
    <col min="3845" max="3845" width="4.85546875" style="583" customWidth="1"/>
    <col min="3846" max="4096" width="11.42578125" style="583"/>
    <col min="4097" max="4097" width="4.85546875" style="583" customWidth="1"/>
    <col min="4098" max="4098" width="30.85546875" style="583" customWidth="1"/>
    <col min="4099" max="4099" width="84.42578125" style="583" customWidth="1"/>
    <col min="4100" max="4100" width="42.7109375" style="583" customWidth="1"/>
    <col min="4101" max="4101" width="4.85546875" style="583" customWidth="1"/>
    <col min="4102" max="4352" width="11.42578125" style="583"/>
    <col min="4353" max="4353" width="4.85546875" style="583" customWidth="1"/>
    <col min="4354" max="4354" width="30.85546875" style="583" customWidth="1"/>
    <col min="4355" max="4355" width="84.42578125" style="583" customWidth="1"/>
    <col min="4356" max="4356" width="42.7109375" style="583" customWidth="1"/>
    <col min="4357" max="4357" width="4.85546875" style="583" customWidth="1"/>
    <col min="4358" max="4608" width="11.42578125" style="583"/>
    <col min="4609" max="4609" width="4.85546875" style="583" customWidth="1"/>
    <col min="4610" max="4610" width="30.85546875" style="583" customWidth="1"/>
    <col min="4611" max="4611" width="84.42578125" style="583" customWidth="1"/>
    <col min="4612" max="4612" width="42.7109375" style="583" customWidth="1"/>
    <col min="4613" max="4613" width="4.85546875" style="583" customWidth="1"/>
    <col min="4614" max="4864" width="11.42578125" style="583"/>
    <col min="4865" max="4865" width="4.85546875" style="583" customWidth="1"/>
    <col min="4866" max="4866" width="30.85546875" style="583" customWidth="1"/>
    <col min="4867" max="4867" width="84.42578125" style="583" customWidth="1"/>
    <col min="4868" max="4868" width="42.7109375" style="583" customWidth="1"/>
    <col min="4869" max="4869" width="4.85546875" style="583" customWidth="1"/>
    <col min="4870" max="5120" width="11.42578125" style="583"/>
    <col min="5121" max="5121" width="4.85546875" style="583" customWidth="1"/>
    <col min="5122" max="5122" width="30.85546875" style="583" customWidth="1"/>
    <col min="5123" max="5123" width="84.42578125" style="583" customWidth="1"/>
    <col min="5124" max="5124" width="42.7109375" style="583" customWidth="1"/>
    <col min="5125" max="5125" width="4.85546875" style="583" customWidth="1"/>
    <col min="5126" max="5376" width="11.42578125" style="583"/>
    <col min="5377" max="5377" width="4.85546875" style="583" customWidth="1"/>
    <col min="5378" max="5378" width="30.85546875" style="583" customWidth="1"/>
    <col min="5379" max="5379" width="84.42578125" style="583" customWidth="1"/>
    <col min="5380" max="5380" width="42.7109375" style="583" customWidth="1"/>
    <col min="5381" max="5381" width="4.85546875" style="583" customWidth="1"/>
    <col min="5382" max="5632" width="11.42578125" style="583"/>
    <col min="5633" max="5633" width="4.85546875" style="583" customWidth="1"/>
    <col min="5634" max="5634" width="30.85546875" style="583" customWidth="1"/>
    <col min="5635" max="5635" width="84.42578125" style="583" customWidth="1"/>
    <col min="5636" max="5636" width="42.7109375" style="583" customWidth="1"/>
    <col min="5637" max="5637" width="4.85546875" style="583" customWidth="1"/>
    <col min="5638" max="5888" width="11.42578125" style="583"/>
    <col min="5889" max="5889" width="4.85546875" style="583" customWidth="1"/>
    <col min="5890" max="5890" width="30.85546875" style="583" customWidth="1"/>
    <col min="5891" max="5891" width="84.42578125" style="583" customWidth="1"/>
    <col min="5892" max="5892" width="42.7109375" style="583" customWidth="1"/>
    <col min="5893" max="5893" width="4.85546875" style="583" customWidth="1"/>
    <col min="5894" max="6144" width="11.42578125" style="583"/>
    <col min="6145" max="6145" width="4.85546875" style="583" customWidth="1"/>
    <col min="6146" max="6146" width="30.85546875" style="583" customWidth="1"/>
    <col min="6147" max="6147" width="84.42578125" style="583" customWidth="1"/>
    <col min="6148" max="6148" width="42.7109375" style="583" customWidth="1"/>
    <col min="6149" max="6149" width="4.85546875" style="583" customWidth="1"/>
    <col min="6150" max="6400" width="11.42578125" style="583"/>
    <col min="6401" max="6401" width="4.85546875" style="583" customWidth="1"/>
    <col min="6402" max="6402" width="30.85546875" style="583" customWidth="1"/>
    <col min="6403" max="6403" width="84.42578125" style="583" customWidth="1"/>
    <col min="6404" max="6404" width="42.7109375" style="583" customWidth="1"/>
    <col min="6405" max="6405" width="4.85546875" style="583" customWidth="1"/>
    <col min="6406" max="6656" width="11.42578125" style="583"/>
    <col min="6657" max="6657" width="4.85546875" style="583" customWidth="1"/>
    <col min="6658" max="6658" width="30.85546875" style="583" customWidth="1"/>
    <col min="6659" max="6659" width="84.42578125" style="583" customWidth="1"/>
    <col min="6660" max="6660" width="42.7109375" style="583" customWidth="1"/>
    <col min="6661" max="6661" width="4.85546875" style="583" customWidth="1"/>
    <col min="6662" max="6912" width="11.42578125" style="583"/>
    <col min="6913" max="6913" width="4.85546875" style="583" customWidth="1"/>
    <col min="6914" max="6914" width="30.85546875" style="583" customWidth="1"/>
    <col min="6915" max="6915" width="84.42578125" style="583" customWidth="1"/>
    <col min="6916" max="6916" width="42.7109375" style="583" customWidth="1"/>
    <col min="6917" max="6917" width="4.85546875" style="583" customWidth="1"/>
    <col min="6918" max="7168" width="11.42578125" style="583"/>
    <col min="7169" max="7169" width="4.85546875" style="583" customWidth="1"/>
    <col min="7170" max="7170" width="30.85546875" style="583" customWidth="1"/>
    <col min="7171" max="7171" width="84.42578125" style="583" customWidth="1"/>
    <col min="7172" max="7172" width="42.7109375" style="583" customWidth="1"/>
    <col min="7173" max="7173" width="4.85546875" style="583" customWidth="1"/>
    <col min="7174" max="7424" width="11.42578125" style="583"/>
    <col min="7425" max="7425" width="4.85546875" style="583" customWidth="1"/>
    <col min="7426" max="7426" width="30.85546875" style="583" customWidth="1"/>
    <col min="7427" max="7427" width="84.42578125" style="583" customWidth="1"/>
    <col min="7428" max="7428" width="42.7109375" style="583" customWidth="1"/>
    <col min="7429" max="7429" width="4.85546875" style="583" customWidth="1"/>
    <col min="7430" max="7680" width="11.42578125" style="583"/>
    <col min="7681" max="7681" width="4.85546875" style="583" customWidth="1"/>
    <col min="7682" max="7682" width="30.85546875" style="583" customWidth="1"/>
    <col min="7683" max="7683" width="84.42578125" style="583" customWidth="1"/>
    <col min="7684" max="7684" width="42.7109375" style="583" customWidth="1"/>
    <col min="7685" max="7685" width="4.85546875" style="583" customWidth="1"/>
    <col min="7686" max="7936" width="11.42578125" style="583"/>
    <col min="7937" max="7937" width="4.85546875" style="583" customWidth="1"/>
    <col min="7938" max="7938" width="30.85546875" style="583" customWidth="1"/>
    <col min="7939" max="7939" width="84.42578125" style="583" customWidth="1"/>
    <col min="7940" max="7940" width="42.7109375" style="583" customWidth="1"/>
    <col min="7941" max="7941" width="4.85546875" style="583" customWidth="1"/>
    <col min="7942" max="8192" width="11.42578125" style="583"/>
    <col min="8193" max="8193" width="4.85546875" style="583" customWidth="1"/>
    <col min="8194" max="8194" width="30.85546875" style="583" customWidth="1"/>
    <col min="8195" max="8195" width="84.42578125" style="583" customWidth="1"/>
    <col min="8196" max="8196" width="42.7109375" style="583" customWidth="1"/>
    <col min="8197" max="8197" width="4.85546875" style="583" customWidth="1"/>
    <col min="8198" max="8448" width="11.42578125" style="583"/>
    <col min="8449" max="8449" width="4.85546875" style="583" customWidth="1"/>
    <col min="8450" max="8450" width="30.85546875" style="583" customWidth="1"/>
    <col min="8451" max="8451" width="84.42578125" style="583" customWidth="1"/>
    <col min="8452" max="8452" width="42.7109375" style="583" customWidth="1"/>
    <col min="8453" max="8453" width="4.85546875" style="583" customWidth="1"/>
    <col min="8454" max="8704" width="11.42578125" style="583"/>
    <col min="8705" max="8705" width="4.85546875" style="583" customWidth="1"/>
    <col min="8706" max="8706" width="30.85546875" style="583" customWidth="1"/>
    <col min="8707" max="8707" width="84.42578125" style="583" customWidth="1"/>
    <col min="8708" max="8708" width="42.7109375" style="583" customWidth="1"/>
    <col min="8709" max="8709" width="4.85546875" style="583" customWidth="1"/>
    <col min="8710" max="8960" width="11.42578125" style="583"/>
    <col min="8961" max="8961" width="4.85546875" style="583" customWidth="1"/>
    <col min="8962" max="8962" width="30.85546875" style="583" customWidth="1"/>
    <col min="8963" max="8963" width="84.42578125" style="583" customWidth="1"/>
    <col min="8964" max="8964" width="42.7109375" style="583" customWidth="1"/>
    <col min="8965" max="8965" width="4.85546875" style="583" customWidth="1"/>
    <col min="8966" max="9216" width="11.42578125" style="583"/>
    <col min="9217" max="9217" width="4.85546875" style="583" customWidth="1"/>
    <col min="9218" max="9218" width="30.85546875" style="583" customWidth="1"/>
    <col min="9219" max="9219" width="84.42578125" style="583" customWidth="1"/>
    <col min="9220" max="9220" width="42.7109375" style="583" customWidth="1"/>
    <col min="9221" max="9221" width="4.85546875" style="583" customWidth="1"/>
    <col min="9222" max="9472" width="11.42578125" style="583"/>
    <col min="9473" max="9473" width="4.85546875" style="583" customWidth="1"/>
    <col min="9474" max="9474" width="30.85546875" style="583" customWidth="1"/>
    <col min="9475" max="9475" width="84.42578125" style="583" customWidth="1"/>
    <col min="9476" max="9476" width="42.7109375" style="583" customWidth="1"/>
    <col min="9477" max="9477" width="4.85546875" style="583" customWidth="1"/>
    <col min="9478" max="9728" width="11.42578125" style="583"/>
    <col min="9729" max="9729" width="4.85546875" style="583" customWidth="1"/>
    <col min="9730" max="9730" width="30.85546875" style="583" customWidth="1"/>
    <col min="9731" max="9731" width="84.42578125" style="583" customWidth="1"/>
    <col min="9732" max="9732" width="42.7109375" style="583" customWidth="1"/>
    <col min="9733" max="9733" width="4.85546875" style="583" customWidth="1"/>
    <col min="9734" max="9984" width="11.42578125" style="583"/>
    <col min="9985" max="9985" width="4.85546875" style="583" customWidth="1"/>
    <col min="9986" max="9986" width="30.85546875" style="583" customWidth="1"/>
    <col min="9987" max="9987" width="84.42578125" style="583" customWidth="1"/>
    <col min="9988" max="9988" width="42.7109375" style="583" customWidth="1"/>
    <col min="9989" max="9989" width="4.85546875" style="583" customWidth="1"/>
    <col min="9990" max="10240" width="11.42578125" style="583"/>
    <col min="10241" max="10241" width="4.85546875" style="583" customWidth="1"/>
    <col min="10242" max="10242" width="30.85546875" style="583" customWidth="1"/>
    <col min="10243" max="10243" width="84.42578125" style="583" customWidth="1"/>
    <col min="10244" max="10244" width="42.7109375" style="583" customWidth="1"/>
    <col min="10245" max="10245" width="4.85546875" style="583" customWidth="1"/>
    <col min="10246" max="10496" width="11.42578125" style="583"/>
    <col min="10497" max="10497" width="4.85546875" style="583" customWidth="1"/>
    <col min="10498" max="10498" width="30.85546875" style="583" customWidth="1"/>
    <col min="10499" max="10499" width="84.42578125" style="583" customWidth="1"/>
    <col min="10500" max="10500" width="42.7109375" style="583" customWidth="1"/>
    <col min="10501" max="10501" width="4.85546875" style="583" customWidth="1"/>
    <col min="10502" max="10752" width="11.42578125" style="583"/>
    <col min="10753" max="10753" width="4.85546875" style="583" customWidth="1"/>
    <col min="10754" max="10754" width="30.85546875" style="583" customWidth="1"/>
    <col min="10755" max="10755" width="84.42578125" style="583" customWidth="1"/>
    <col min="10756" max="10756" width="42.7109375" style="583" customWidth="1"/>
    <col min="10757" max="10757" width="4.85546875" style="583" customWidth="1"/>
    <col min="10758" max="11008" width="11.42578125" style="583"/>
    <col min="11009" max="11009" width="4.85546875" style="583" customWidth="1"/>
    <col min="11010" max="11010" width="30.85546875" style="583" customWidth="1"/>
    <col min="11011" max="11011" width="84.42578125" style="583" customWidth="1"/>
    <col min="11012" max="11012" width="42.7109375" style="583" customWidth="1"/>
    <col min="11013" max="11013" width="4.85546875" style="583" customWidth="1"/>
    <col min="11014" max="11264" width="11.42578125" style="583"/>
    <col min="11265" max="11265" width="4.85546875" style="583" customWidth="1"/>
    <col min="11266" max="11266" width="30.85546875" style="583" customWidth="1"/>
    <col min="11267" max="11267" width="84.42578125" style="583" customWidth="1"/>
    <col min="11268" max="11268" width="42.7109375" style="583" customWidth="1"/>
    <col min="11269" max="11269" width="4.85546875" style="583" customWidth="1"/>
    <col min="11270" max="11520" width="11.42578125" style="583"/>
    <col min="11521" max="11521" width="4.85546875" style="583" customWidth="1"/>
    <col min="11522" max="11522" width="30.85546875" style="583" customWidth="1"/>
    <col min="11523" max="11523" width="84.42578125" style="583" customWidth="1"/>
    <col min="11524" max="11524" width="42.7109375" style="583" customWidth="1"/>
    <col min="11525" max="11525" width="4.85546875" style="583" customWidth="1"/>
    <col min="11526" max="11776" width="11.42578125" style="583"/>
    <col min="11777" max="11777" width="4.85546875" style="583" customWidth="1"/>
    <col min="11778" max="11778" width="30.85546875" style="583" customWidth="1"/>
    <col min="11779" max="11779" width="84.42578125" style="583" customWidth="1"/>
    <col min="11780" max="11780" width="42.7109375" style="583" customWidth="1"/>
    <col min="11781" max="11781" width="4.85546875" style="583" customWidth="1"/>
    <col min="11782" max="12032" width="11.42578125" style="583"/>
    <col min="12033" max="12033" width="4.85546875" style="583" customWidth="1"/>
    <col min="12034" max="12034" width="30.85546875" style="583" customWidth="1"/>
    <col min="12035" max="12035" width="84.42578125" style="583" customWidth="1"/>
    <col min="12036" max="12036" width="42.7109375" style="583" customWidth="1"/>
    <col min="12037" max="12037" width="4.85546875" style="583" customWidth="1"/>
    <col min="12038" max="12288" width="11.42578125" style="583"/>
    <col min="12289" max="12289" width="4.85546875" style="583" customWidth="1"/>
    <col min="12290" max="12290" width="30.85546875" style="583" customWidth="1"/>
    <col min="12291" max="12291" width="84.42578125" style="583" customWidth="1"/>
    <col min="12292" max="12292" width="42.7109375" style="583" customWidth="1"/>
    <col min="12293" max="12293" width="4.85546875" style="583" customWidth="1"/>
    <col min="12294" max="12544" width="11.42578125" style="583"/>
    <col min="12545" max="12545" width="4.85546875" style="583" customWidth="1"/>
    <col min="12546" max="12546" width="30.85546875" style="583" customWidth="1"/>
    <col min="12547" max="12547" width="84.42578125" style="583" customWidth="1"/>
    <col min="12548" max="12548" width="42.7109375" style="583" customWidth="1"/>
    <col min="12549" max="12549" width="4.85546875" style="583" customWidth="1"/>
    <col min="12550" max="12800" width="11.42578125" style="583"/>
    <col min="12801" max="12801" width="4.85546875" style="583" customWidth="1"/>
    <col min="12802" max="12802" width="30.85546875" style="583" customWidth="1"/>
    <col min="12803" max="12803" width="84.42578125" style="583" customWidth="1"/>
    <col min="12804" max="12804" width="42.7109375" style="583" customWidth="1"/>
    <col min="12805" max="12805" width="4.85546875" style="583" customWidth="1"/>
    <col min="12806" max="13056" width="11.42578125" style="583"/>
    <col min="13057" max="13057" width="4.85546875" style="583" customWidth="1"/>
    <col min="13058" max="13058" width="30.85546875" style="583" customWidth="1"/>
    <col min="13059" max="13059" width="84.42578125" style="583" customWidth="1"/>
    <col min="13060" max="13060" width="42.7109375" style="583" customWidth="1"/>
    <col min="13061" max="13061" width="4.85546875" style="583" customWidth="1"/>
    <col min="13062" max="13312" width="11.42578125" style="583"/>
    <col min="13313" max="13313" width="4.85546875" style="583" customWidth="1"/>
    <col min="13314" max="13314" width="30.85546875" style="583" customWidth="1"/>
    <col min="13315" max="13315" width="84.42578125" style="583" customWidth="1"/>
    <col min="13316" max="13316" width="42.7109375" style="583" customWidth="1"/>
    <col min="13317" max="13317" width="4.85546875" style="583" customWidth="1"/>
    <col min="13318" max="13568" width="11.42578125" style="583"/>
    <col min="13569" max="13569" width="4.85546875" style="583" customWidth="1"/>
    <col min="13570" max="13570" width="30.85546875" style="583" customWidth="1"/>
    <col min="13571" max="13571" width="84.42578125" style="583" customWidth="1"/>
    <col min="13572" max="13572" width="42.7109375" style="583" customWidth="1"/>
    <col min="13573" max="13573" width="4.85546875" style="583" customWidth="1"/>
    <col min="13574" max="13824" width="11.42578125" style="583"/>
    <col min="13825" max="13825" width="4.85546875" style="583" customWidth="1"/>
    <col min="13826" max="13826" width="30.85546875" style="583" customWidth="1"/>
    <col min="13827" max="13827" width="84.42578125" style="583" customWidth="1"/>
    <col min="13828" max="13828" width="42.7109375" style="583" customWidth="1"/>
    <col min="13829" max="13829" width="4.85546875" style="583" customWidth="1"/>
    <col min="13830" max="14080" width="11.42578125" style="583"/>
    <col min="14081" max="14081" width="4.85546875" style="583" customWidth="1"/>
    <col min="14082" max="14082" width="30.85546875" style="583" customWidth="1"/>
    <col min="14083" max="14083" width="84.42578125" style="583" customWidth="1"/>
    <col min="14084" max="14084" width="42.7109375" style="583" customWidth="1"/>
    <col min="14085" max="14085" width="4.85546875" style="583" customWidth="1"/>
    <col min="14086" max="14336" width="11.42578125" style="583"/>
    <col min="14337" max="14337" width="4.85546875" style="583" customWidth="1"/>
    <col min="14338" max="14338" width="30.85546875" style="583" customWidth="1"/>
    <col min="14339" max="14339" width="84.42578125" style="583" customWidth="1"/>
    <col min="14340" max="14340" width="42.7109375" style="583" customWidth="1"/>
    <col min="14341" max="14341" width="4.85546875" style="583" customWidth="1"/>
    <col min="14342" max="14592" width="11.42578125" style="583"/>
    <col min="14593" max="14593" width="4.85546875" style="583" customWidth="1"/>
    <col min="14594" max="14594" width="30.85546875" style="583" customWidth="1"/>
    <col min="14595" max="14595" width="84.42578125" style="583" customWidth="1"/>
    <col min="14596" max="14596" width="42.7109375" style="583" customWidth="1"/>
    <col min="14597" max="14597" width="4.85546875" style="583" customWidth="1"/>
    <col min="14598" max="14848" width="11.42578125" style="583"/>
    <col min="14849" max="14849" width="4.85546875" style="583" customWidth="1"/>
    <col min="14850" max="14850" width="30.85546875" style="583" customWidth="1"/>
    <col min="14851" max="14851" width="84.42578125" style="583" customWidth="1"/>
    <col min="14852" max="14852" width="42.7109375" style="583" customWidth="1"/>
    <col min="14853" max="14853" width="4.85546875" style="583" customWidth="1"/>
    <col min="14854" max="15104" width="11.42578125" style="583"/>
    <col min="15105" max="15105" width="4.85546875" style="583" customWidth="1"/>
    <col min="15106" max="15106" width="30.85546875" style="583" customWidth="1"/>
    <col min="15107" max="15107" width="84.42578125" style="583" customWidth="1"/>
    <col min="15108" max="15108" width="42.7109375" style="583" customWidth="1"/>
    <col min="15109" max="15109" width="4.85546875" style="583" customWidth="1"/>
    <col min="15110" max="15360" width="11.42578125" style="583"/>
    <col min="15361" max="15361" width="4.85546875" style="583" customWidth="1"/>
    <col min="15362" max="15362" width="30.85546875" style="583" customWidth="1"/>
    <col min="15363" max="15363" width="84.42578125" style="583" customWidth="1"/>
    <col min="15364" max="15364" width="42.7109375" style="583" customWidth="1"/>
    <col min="15365" max="15365" width="4.85546875" style="583" customWidth="1"/>
    <col min="15366" max="15616" width="11.42578125" style="583"/>
    <col min="15617" max="15617" width="4.85546875" style="583" customWidth="1"/>
    <col min="15618" max="15618" width="30.85546875" style="583" customWidth="1"/>
    <col min="15619" max="15619" width="84.42578125" style="583" customWidth="1"/>
    <col min="15620" max="15620" width="42.7109375" style="583" customWidth="1"/>
    <col min="15621" max="15621" width="4.85546875" style="583" customWidth="1"/>
    <col min="15622" max="15872" width="11.42578125" style="583"/>
    <col min="15873" max="15873" width="4.85546875" style="583" customWidth="1"/>
    <col min="15874" max="15874" width="30.85546875" style="583" customWidth="1"/>
    <col min="15875" max="15875" width="84.42578125" style="583" customWidth="1"/>
    <col min="15876" max="15876" width="42.7109375" style="583" customWidth="1"/>
    <col min="15877" max="15877" width="4.85546875" style="583" customWidth="1"/>
    <col min="15878" max="16128" width="11.42578125" style="583"/>
    <col min="16129" max="16129" width="4.85546875" style="583" customWidth="1"/>
    <col min="16130" max="16130" width="30.85546875" style="583" customWidth="1"/>
    <col min="16131" max="16131" width="84.42578125" style="583" customWidth="1"/>
    <col min="16132" max="16132" width="42.7109375" style="583" customWidth="1"/>
    <col min="16133" max="16133" width="4.85546875" style="583" customWidth="1"/>
    <col min="16134" max="16384" width="11.42578125" style="583"/>
  </cols>
  <sheetData>
    <row r="1" spans="1:8" s="607" customFormat="1">
      <c r="A1" s="623"/>
      <c r="B1" s="1293" t="s">
        <v>1057</v>
      </c>
      <c r="C1" s="1293"/>
      <c r="D1" s="1293"/>
      <c r="E1" s="1293"/>
    </row>
    <row r="2" spans="1:8" s="607" customFormat="1">
      <c r="A2" s="623"/>
      <c r="B2" s="622"/>
      <c r="C2" s="622" t="s">
        <v>1060</v>
      </c>
      <c r="D2" s="622"/>
      <c r="E2" s="622"/>
    </row>
    <row r="3" spans="1:8" s="607" customFormat="1">
      <c r="A3" s="623"/>
      <c r="B3" s="622"/>
      <c r="C3" s="622" t="s">
        <v>1056</v>
      </c>
      <c r="D3" s="622"/>
      <c r="E3" s="622"/>
    </row>
    <row r="4" spans="1:8" s="607" customFormat="1">
      <c r="A4" s="1294" t="s">
        <v>1054</v>
      </c>
      <c r="B4" s="1294"/>
      <c r="C4" s="1294"/>
      <c r="D4" s="1294"/>
      <c r="E4" s="1294"/>
    </row>
    <row r="5" spans="1:8" s="620" customFormat="1">
      <c r="B5" s="621"/>
      <c r="C5" s="621"/>
      <c r="D5" s="621"/>
      <c r="E5" s="621"/>
    </row>
    <row r="6" spans="1:8">
      <c r="A6" s="615"/>
      <c r="B6" s="619" t="s">
        <v>0</v>
      </c>
      <c r="C6" s="624" t="s">
        <v>459</v>
      </c>
      <c r="D6" s="618"/>
      <c r="E6" s="617"/>
      <c r="F6" s="616"/>
      <c r="G6" s="616"/>
      <c r="H6" s="616"/>
    </row>
    <row r="7" spans="1:8">
      <c r="A7" s="615"/>
      <c r="B7" s="614"/>
      <c r="C7" s="613"/>
      <c r="D7" s="613"/>
      <c r="E7" s="612"/>
    </row>
    <row r="8" spans="1:8" s="603" customFormat="1">
      <c r="A8" s="611"/>
      <c r="B8" s="610"/>
      <c r="C8" s="611"/>
      <c r="D8" s="611"/>
      <c r="E8" s="610"/>
    </row>
    <row r="9" spans="1:8" s="607" customFormat="1">
      <c r="A9" s="1295" t="s">
        <v>1053</v>
      </c>
      <c r="B9" s="1296"/>
      <c r="C9" s="609" t="s">
        <v>1063</v>
      </c>
      <c r="D9" s="609" t="s">
        <v>1062</v>
      </c>
      <c r="E9" s="608"/>
    </row>
    <row r="10" spans="1:8" s="603" customFormat="1">
      <c r="A10" s="606"/>
      <c r="B10" s="625"/>
      <c r="C10" s="605"/>
      <c r="D10" s="634">
        <v>0</v>
      </c>
      <c r="E10" s="604"/>
    </row>
    <row r="11" spans="1:8">
      <c r="A11" s="600"/>
      <c r="B11" s="626"/>
      <c r="C11" s="598"/>
      <c r="D11" s="628">
        <v>0</v>
      </c>
      <c r="E11" s="596"/>
    </row>
    <row r="12" spans="1:8">
      <c r="A12" s="600"/>
      <c r="B12" s="626"/>
      <c r="C12" s="598"/>
      <c r="D12" s="628">
        <v>0</v>
      </c>
      <c r="E12" s="596"/>
    </row>
    <row r="13" spans="1:8">
      <c r="A13" s="600"/>
      <c r="B13" s="626"/>
      <c r="C13" s="598"/>
      <c r="D13" s="628">
        <v>0</v>
      </c>
      <c r="E13" s="596"/>
    </row>
    <row r="14" spans="1:8">
      <c r="A14" s="600"/>
      <c r="B14" s="626"/>
      <c r="C14" s="598"/>
      <c r="D14" s="628">
        <v>0</v>
      </c>
      <c r="E14" s="596"/>
    </row>
    <row r="15" spans="1:8">
      <c r="A15" s="600"/>
      <c r="B15" s="626"/>
      <c r="C15" s="598"/>
      <c r="D15" s="628">
        <v>0</v>
      </c>
      <c r="E15" s="596"/>
    </row>
    <row r="16" spans="1:8">
      <c r="A16" s="600"/>
      <c r="B16" s="626"/>
      <c r="C16" s="598"/>
      <c r="D16" s="628">
        <v>0</v>
      </c>
      <c r="E16" s="596"/>
    </row>
    <row r="17" spans="1:5">
      <c r="A17" s="600"/>
      <c r="B17" s="626"/>
      <c r="C17" s="598"/>
      <c r="D17" s="628">
        <v>0</v>
      </c>
      <c r="E17" s="596"/>
    </row>
    <row r="18" spans="1:5">
      <c r="A18" s="602"/>
      <c r="B18" s="627"/>
      <c r="C18" s="598"/>
      <c r="D18" s="628">
        <v>0</v>
      </c>
      <c r="E18" s="596"/>
    </row>
    <row r="19" spans="1:5">
      <c r="A19" s="602"/>
      <c r="B19" s="627"/>
      <c r="C19" s="598"/>
      <c r="D19" s="628">
        <v>0</v>
      </c>
      <c r="E19" s="596"/>
    </row>
    <row r="20" spans="1:5">
      <c r="A20" s="602"/>
      <c r="B20" s="627"/>
      <c r="C20" s="598"/>
      <c r="D20" s="628">
        <v>0</v>
      </c>
      <c r="E20" s="596"/>
    </row>
    <row r="21" spans="1:5">
      <c r="A21" s="602"/>
      <c r="B21" s="627"/>
      <c r="C21" s="598"/>
      <c r="D21" s="628">
        <v>0</v>
      </c>
      <c r="E21" s="596"/>
    </row>
    <row r="22" spans="1:5">
      <c r="A22" s="602"/>
      <c r="B22" s="627"/>
      <c r="C22" s="598"/>
      <c r="D22" s="628">
        <v>0</v>
      </c>
      <c r="E22" s="596"/>
    </row>
    <row r="23" spans="1:5">
      <c r="A23" s="602"/>
      <c r="B23" s="627"/>
      <c r="C23" s="598"/>
      <c r="D23" s="628">
        <v>0</v>
      </c>
      <c r="E23" s="596"/>
    </row>
    <row r="24" spans="1:5">
      <c r="A24" s="602"/>
      <c r="B24" s="627"/>
      <c r="C24" s="598"/>
      <c r="D24" s="628">
        <v>0</v>
      </c>
      <c r="E24" s="596"/>
    </row>
    <row r="25" spans="1:5">
      <c r="A25" s="602"/>
      <c r="B25" s="627"/>
      <c r="C25" s="598"/>
      <c r="D25" s="628">
        <v>0</v>
      </c>
      <c r="E25" s="596"/>
    </row>
    <row r="26" spans="1:5">
      <c r="A26" s="600"/>
      <c r="B26" s="626"/>
      <c r="C26" s="598"/>
      <c r="D26" s="628">
        <v>0</v>
      </c>
      <c r="E26" s="596"/>
    </row>
    <row r="27" spans="1:5">
      <c r="A27" s="600"/>
      <c r="B27" s="626"/>
      <c r="C27" s="598"/>
      <c r="D27" s="628">
        <v>0</v>
      </c>
      <c r="E27" s="596"/>
    </row>
    <row r="28" spans="1:5">
      <c r="A28" s="600"/>
      <c r="B28" s="626"/>
      <c r="C28" s="598"/>
      <c r="D28" s="628">
        <v>0</v>
      </c>
      <c r="E28" s="596"/>
    </row>
    <row r="29" spans="1:5">
      <c r="A29" s="600"/>
      <c r="B29" s="626"/>
      <c r="C29" s="598"/>
      <c r="D29" s="628">
        <v>0</v>
      </c>
      <c r="E29" s="596"/>
    </row>
    <row r="30" spans="1:5">
      <c r="A30" s="600"/>
      <c r="B30" s="626"/>
      <c r="C30" s="598"/>
      <c r="D30" s="628">
        <v>0</v>
      </c>
      <c r="E30" s="596"/>
    </row>
    <row r="31" spans="1:5">
      <c r="A31" s="600"/>
      <c r="B31" s="626"/>
      <c r="C31" s="598"/>
      <c r="D31" s="628">
        <v>0</v>
      </c>
      <c r="E31" s="596"/>
    </row>
    <row r="32" spans="1:5">
      <c r="A32" s="600"/>
      <c r="B32" s="626"/>
      <c r="C32" s="598"/>
      <c r="D32" s="628">
        <v>0</v>
      </c>
      <c r="E32" s="596"/>
    </row>
    <row r="33" spans="1:9">
      <c r="A33" s="600"/>
      <c r="B33" s="626"/>
      <c r="C33" s="598"/>
      <c r="D33" s="628">
        <v>0</v>
      </c>
      <c r="E33" s="596"/>
    </row>
    <row r="34" spans="1:9">
      <c r="A34" s="600"/>
      <c r="B34" s="626"/>
      <c r="C34" s="598"/>
      <c r="D34" s="628">
        <v>0</v>
      </c>
      <c r="E34" s="596"/>
    </row>
    <row r="35" spans="1:9">
      <c r="A35" s="629"/>
      <c r="B35" s="630"/>
      <c r="C35" s="631"/>
      <c r="D35" s="632"/>
      <c r="E35" s="633"/>
    </row>
    <row r="36" spans="1:9">
      <c r="A36" s="600"/>
      <c r="B36" s="599"/>
      <c r="C36" s="598"/>
      <c r="D36" s="597"/>
      <c r="E36" s="596"/>
    </row>
    <row r="37" spans="1:9" ht="15" customHeight="1">
      <c r="A37" s="600"/>
      <c r="B37" s="1297" t="s">
        <v>1059</v>
      </c>
      <c r="C37" s="1297"/>
      <c r="D37" s="1297"/>
      <c r="E37" s="596"/>
    </row>
    <row r="38" spans="1:9">
      <c r="A38" s="595"/>
      <c r="B38" s="594"/>
      <c r="C38" s="593"/>
      <c r="D38" s="592"/>
      <c r="E38" s="591"/>
    </row>
    <row r="39" spans="1:9">
      <c r="A39" s="590" t="s">
        <v>1050</v>
      </c>
      <c r="B39" s="589"/>
      <c r="C39" s="588"/>
      <c r="D39" s="587"/>
      <c r="E39" s="587"/>
    </row>
    <row r="40" spans="1:9">
      <c r="A40" s="585"/>
      <c r="B40" s="585"/>
      <c r="C40" s="585"/>
      <c r="E40" s="586"/>
      <c r="F40" s="586"/>
      <c r="G40" s="585"/>
      <c r="H40" s="585"/>
      <c r="I40" s="585"/>
    </row>
    <row r="46" spans="1:9">
      <c r="B46" s="584" t="s">
        <v>1049</v>
      </c>
      <c r="C46" s="584" t="s">
        <v>1048</v>
      </c>
    </row>
    <row r="47" spans="1:9">
      <c r="B47" s="583" t="s">
        <v>710</v>
      </c>
      <c r="C47" s="584" t="s">
        <v>50</v>
      </c>
    </row>
    <row r="48" spans="1:9">
      <c r="B48" s="583" t="s">
        <v>51</v>
      </c>
      <c r="C48" s="584" t="s">
        <v>478</v>
      </c>
    </row>
  </sheetData>
  <mergeCells count="4">
    <mergeCell ref="B1:E1"/>
    <mergeCell ref="A4:E4"/>
    <mergeCell ref="A9:B9"/>
    <mergeCell ref="B37:D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3"/>
  <sheetViews>
    <sheetView showGridLines="0" view="pageBreakPreview" topLeftCell="A23" zoomScale="85" zoomScaleNormal="85" zoomScaleSheetLayoutView="85" workbookViewId="0">
      <selection activeCell="G52" sqref="G52"/>
    </sheetView>
  </sheetViews>
  <sheetFormatPr baseColWidth="10" defaultRowHeight="12.75"/>
  <cols>
    <col min="1" max="1" width="11.42578125" style="23"/>
    <col min="2" max="2" width="56.7109375" style="23" customWidth="1"/>
    <col min="3" max="3" width="23.140625" style="23" customWidth="1"/>
    <col min="4" max="4" width="25" style="23" customWidth="1"/>
    <col min="5" max="5" width="31.7109375" style="23" customWidth="1"/>
    <col min="6" max="6" width="20.7109375" style="23" customWidth="1"/>
    <col min="7" max="7" width="21.140625" style="23" customWidth="1"/>
    <col min="8" max="8" width="11.42578125" style="23"/>
    <col min="9" max="9" width="17.7109375" style="23" customWidth="1"/>
    <col min="10" max="16384" width="11.42578125" style="23"/>
  </cols>
  <sheetData>
    <row r="1" spans="1:7" s="27" customFormat="1" ht="7.5" customHeight="1"/>
    <row r="2" spans="1:7" ht="14.1" customHeight="1">
      <c r="A2" s="27"/>
    </row>
    <row r="3" spans="1:7" ht="14.1" customHeight="1">
      <c r="A3" s="27"/>
    </row>
    <row r="4" spans="1:7" ht="14.1" customHeight="1"/>
    <row r="5" spans="1:7" s="27" customFormat="1" ht="3" customHeight="1"/>
    <row r="6" spans="1:7" ht="39" customHeight="1">
      <c r="A6" s="27"/>
      <c r="B6" s="1010" t="s">
        <v>1047</v>
      </c>
      <c r="C6" s="1011"/>
      <c r="D6" s="1011"/>
      <c r="E6" s="1011"/>
      <c r="F6" s="1011"/>
      <c r="G6" s="1012"/>
    </row>
    <row r="7" spans="1:7" ht="60.75" customHeight="1">
      <c r="B7" s="422" t="s">
        <v>2</v>
      </c>
      <c r="C7" s="423" t="s">
        <v>809</v>
      </c>
      <c r="D7" s="423" t="s">
        <v>810</v>
      </c>
      <c r="E7" s="423" t="s">
        <v>811</v>
      </c>
      <c r="F7" s="423" t="s">
        <v>812</v>
      </c>
      <c r="G7" s="423" t="s">
        <v>476</v>
      </c>
    </row>
    <row r="8" spans="1:7" s="27" customFormat="1" ht="30.75" customHeight="1">
      <c r="B8" s="424"/>
      <c r="C8" s="425"/>
      <c r="D8" s="425"/>
      <c r="E8" s="425"/>
      <c r="F8" s="425"/>
      <c r="G8" s="425"/>
    </row>
    <row r="9" spans="1:7" s="27" customFormat="1">
      <c r="B9" s="426" t="s">
        <v>819</v>
      </c>
      <c r="C9" s="427">
        <f>SUM(C10)</f>
        <v>1152335507.97</v>
      </c>
      <c r="D9" s="428"/>
      <c r="E9" s="428"/>
      <c r="F9" s="428"/>
      <c r="G9" s="427">
        <f>SUM(C9:F9)</f>
        <v>1152335507.97</v>
      </c>
    </row>
    <row r="10" spans="1:7" s="27" customFormat="1">
      <c r="B10" s="429" t="s">
        <v>30</v>
      </c>
      <c r="C10" s="428">
        <v>1152335507.97</v>
      </c>
      <c r="D10" s="428"/>
      <c r="E10" s="428"/>
      <c r="F10" s="428"/>
      <c r="G10" s="428">
        <f>SUM(C10:F10)</f>
        <v>1152335507.97</v>
      </c>
    </row>
    <row r="11" spans="1:7" s="27" customFormat="1">
      <c r="B11" s="429" t="s">
        <v>99</v>
      </c>
      <c r="C11" s="428"/>
      <c r="D11" s="428"/>
      <c r="E11" s="428"/>
      <c r="F11" s="428"/>
      <c r="G11" s="428">
        <f>SUM(C11:F11)</f>
        <v>0</v>
      </c>
    </row>
    <row r="12" spans="1:7">
      <c r="B12" s="429" t="s">
        <v>158</v>
      </c>
      <c r="C12" s="428"/>
      <c r="D12" s="428"/>
      <c r="E12" s="428"/>
      <c r="F12" s="428"/>
      <c r="G12" s="428">
        <f>SUM(C12:F12)</f>
        <v>0</v>
      </c>
    </row>
    <row r="13" spans="1:7" ht="9.9499999999999993" customHeight="1">
      <c r="B13" s="429"/>
      <c r="C13" s="428"/>
      <c r="D13" s="428"/>
      <c r="E13" s="428"/>
      <c r="F13" s="428"/>
      <c r="G13" s="428"/>
    </row>
    <row r="14" spans="1:7">
      <c r="B14" s="426" t="s">
        <v>825</v>
      </c>
      <c r="C14" s="428"/>
      <c r="D14" s="427">
        <f>SUM(D15:D19)</f>
        <v>-5963064.7999999998</v>
      </c>
      <c r="E14" s="427">
        <f>SUM(E15:E19)</f>
        <v>-32791306.879999995</v>
      </c>
      <c r="F14" s="428"/>
      <c r="G14" s="427">
        <f t="shared" ref="G14:G19" si="0">SUM(C14:F14)</f>
        <v>-38754371.679999992</v>
      </c>
    </row>
    <row r="15" spans="1:7" ht="12.75" customHeight="1">
      <c r="B15" s="429" t="s">
        <v>159</v>
      </c>
      <c r="C15" s="428"/>
      <c r="D15" s="428"/>
      <c r="E15" s="428">
        <f>EA!E62</f>
        <v>-32791306.879999995</v>
      </c>
      <c r="F15" s="428"/>
      <c r="G15" s="428">
        <f t="shared" si="0"/>
        <v>-32791306.879999995</v>
      </c>
    </row>
    <row r="16" spans="1:7" ht="12.75" customHeight="1">
      <c r="B16" s="429" t="s">
        <v>103</v>
      </c>
      <c r="C16" s="428"/>
      <c r="D16" s="428">
        <v>-5963064.7999999998</v>
      </c>
      <c r="E16" s="428"/>
      <c r="F16" s="428"/>
      <c r="G16" s="428">
        <f t="shared" si="0"/>
        <v>-5963064.7999999998</v>
      </c>
    </row>
    <row r="17" spans="1:7" ht="12.75" customHeight="1">
      <c r="B17" s="429" t="s">
        <v>160</v>
      </c>
      <c r="C17" s="428"/>
      <c r="D17" s="428">
        <v>0</v>
      </c>
      <c r="E17" s="428"/>
      <c r="F17" s="428"/>
      <c r="G17" s="428">
        <f t="shared" si="0"/>
        <v>0</v>
      </c>
    </row>
    <row r="18" spans="1:7" ht="9.9499999999999993" customHeight="1">
      <c r="B18" s="429" t="s">
        <v>105</v>
      </c>
      <c r="C18" s="428"/>
      <c r="D18" s="428">
        <v>0</v>
      </c>
      <c r="E18" s="428"/>
      <c r="F18" s="428"/>
      <c r="G18" s="428">
        <f t="shared" si="0"/>
        <v>0</v>
      </c>
    </row>
    <row r="19" spans="1:7">
      <c r="B19" s="429" t="s">
        <v>106</v>
      </c>
      <c r="C19" s="428"/>
      <c r="D19" s="428">
        <v>0</v>
      </c>
      <c r="E19" s="428"/>
      <c r="F19" s="428"/>
      <c r="G19" s="428">
        <f t="shared" si="0"/>
        <v>0</v>
      </c>
    </row>
    <row r="20" spans="1:7" ht="12.75" customHeight="1">
      <c r="B20" s="429"/>
      <c r="C20" s="428"/>
      <c r="D20" s="428"/>
      <c r="E20" s="428"/>
      <c r="F20" s="428"/>
      <c r="G20" s="428"/>
    </row>
    <row r="21" spans="1:7" ht="33.75" customHeight="1">
      <c r="B21" s="426" t="s">
        <v>824</v>
      </c>
      <c r="C21" s="428"/>
      <c r="D21" s="428"/>
      <c r="E21" s="428"/>
      <c r="F21" s="427"/>
      <c r="G21" s="427"/>
    </row>
    <row r="22" spans="1:7">
      <c r="B22" s="429" t="s">
        <v>108</v>
      </c>
      <c r="C22" s="428"/>
      <c r="D22" s="428"/>
      <c r="E22" s="428"/>
      <c r="F22" s="428">
        <v>0</v>
      </c>
      <c r="G22" s="428"/>
    </row>
    <row r="23" spans="1:7">
      <c r="B23" s="429" t="s">
        <v>109</v>
      </c>
      <c r="C23" s="428"/>
      <c r="D23" s="428"/>
      <c r="E23" s="428"/>
      <c r="F23" s="428">
        <v>0</v>
      </c>
      <c r="G23" s="428"/>
    </row>
    <row r="24" spans="1:7" ht="9.9499999999999993" customHeight="1">
      <c r="B24" s="429"/>
      <c r="C24" s="428"/>
      <c r="D24" s="428"/>
      <c r="E24" s="428"/>
      <c r="F24" s="428"/>
      <c r="G24" s="428"/>
    </row>
    <row r="25" spans="1:7">
      <c r="A25" s="144"/>
      <c r="B25" s="426" t="s">
        <v>820</v>
      </c>
      <c r="C25" s="427">
        <f>C9</f>
        <v>1152335507.97</v>
      </c>
      <c r="D25" s="427">
        <f>D14</f>
        <v>-5963064.7999999998</v>
      </c>
      <c r="E25" s="427">
        <f>E14</f>
        <v>-32791306.879999995</v>
      </c>
      <c r="F25" s="427"/>
      <c r="G25" s="427">
        <f>SUM(C25:F25)</f>
        <v>1113581136.29</v>
      </c>
    </row>
    <row r="26" spans="1:7">
      <c r="B26" s="426"/>
      <c r="C26" s="427"/>
      <c r="D26" s="427"/>
      <c r="E26" s="427"/>
      <c r="F26" s="427"/>
      <c r="G26" s="427"/>
    </row>
    <row r="27" spans="1:7">
      <c r="B27" s="426" t="s">
        <v>821</v>
      </c>
      <c r="C27" s="427">
        <f>SUM(C28)</f>
        <v>3568696.78</v>
      </c>
      <c r="D27" s="428"/>
      <c r="E27" s="428"/>
      <c r="F27" s="427"/>
      <c r="G27" s="427">
        <f>SUM(C27:F27)</f>
        <v>3568696.78</v>
      </c>
    </row>
    <row r="28" spans="1:7" ht="12.75" customHeight="1">
      <c r="B28" s="429" t="s">
        <v>30</v>
      </c>
      <c r="C28" s="428">
        <v>3568696.78</v>
      </c>
      <c r="D28" s="428"/>
      <c r="E28" s="428"/>
      <c r="F28" s="428"/>
      <c r="G28" s="428">
        <f>SUM(C28:F28)</f>
        <v>3568696.78</v>
      </c>
    </row>
    <row r="29" spans="1:7" ht="12.75" customHeight="1">
      <c r="B29" s="429" t="s">
        <v>99</v>
      </c>
      <c r="C29" s="428">
        <v>0</v>
      </c>
      <c r="D29" s="428"/>
      <c r="E29" s="428"/>
      <c r="F29" s="428"/>
      <c r="G29" s="428"/>
    </row>
    <row r="30" spans="1:7" ht="12.75" customHeight="1">
      <c r="B30" s="429" t="s">
        <v>158</v>
      </c>
      <c r="C30" s="428">
        <v>0</v>
      </c>
      <c r="D30" s="428"/>
      <c r="E30" s="428"/>
      <c r="F30" s="428"/>
      <c r="G30" s="428"/>
    </row>
    <row r="31" spans="1:7" ht="9.9499999999999993" customHeight="1">
      <c r="B31" s="429"/>
      <c r="C31" s="428"/>
      <c r="D31" s="428"/>
      <c r="E31" s="428"/>
      <c r="F31" s="428"/>
      <c r="G31" s="428"/>
    </row>
    <row r="32" spans="1:7">
      <c r="B32" s="426" t="s">
        <v>818</v>
      </c>
      <c r="C32" s="428"/>
      <c r="D32" s="427">
        <f>SUM(D33:D34)</f>
        <v>-33060361.420000002</v>
      </c>
      <c r="E32" s="427">
        <f>SUM(E33:E37)</f>
        <v>88840526.530000001</v>
      </c>
      <c r="F32" s="427"/>
      <c r="G32" s="427">
        <f t="shared" ref="G32:G37" si="1">SUM(C32:F32)</f>
        <v>55780165.109999999</v>
      </c>
    </row>
    <row r="33" spans="1:10" ht="12.75" customHeight="1">
      <c r="B33" s="429" t="s">
        <v>159</v>
      </c>
      <c r="C33" s="428"/>
      <c r="D33" s="428"/>
      <c r="E33" s="428">
        <v>56049219.850000001</v>
      </c>
      <c r="F33" s="428"/>
      <c r="G33" s="428">
        <f t="shared" si="1"/>
        <v>56049219.850000001</v>
      </c>
    </row>
    <row r="34" spans="1:10" ht="12.75" customHeight="1">
      <c r="B34" s="429" t="s">
        <v>103</v>
      </c>
      <c r="C34" s="428"/>
      <c r="D34" s="428">
        <v>-33060361.420000002</v>
      </c>
      <c r="E34" s="428">
        <v>32791306.68</v>
      </c>
      <c r="F34" s="428"/>
      <c r="G34" s="428">
        <f t="shared" si="1"/>
        <v>-269054.74000000209</v>
      </c>
    </row>
    <row r="35" spans="1:10">
      <c r="B35" s="429" t="s">
        <v>160</v>
      </c>
      <c r="C35" s="428"/>
      <c r="D35" s="430"/>
      <c r="E35" s="430">
        <v>0</v>
      </c>
      <c r="F35" s="430"/>
      <c r="G35" s="428">
        <f t="shared" si="1"/>
        <v>0</v>
      </c>
    </row>
    <row r="36" spans="1:10">
      <c r="B36" s="429" t="s">
        <v>105</v>
      </c>
      <c r="C36" s="428"/>
      <c r="D36" s="430"/>
      <c r="E36" s="430">
        <v>0</v>
      </c>
      <c r="F36" s="430"/>
      <c r="G36" s="428">
        <f t="shared" si="1"/>
        <v>0</v>
      </c>
    </row>
    <row r="37" spans="1:10" ht="9.9499999999999993" customHeight="1">
      <c r="B37" s="429" t="s">
        <v>106</v>
      </c>
      <c r="C37" s="428"/>
      <c r="D37" s="430"/>
      <c r="E37" s="430">
        <v>0</v>
      </c>
      <c r="F37" s="430"/>
      <c r="G37" s="428">
        <f t="shared" si="1"/>
        <v>0</v>
      </c>
    </row>
    <row r="38" spans="1:10">
      <c r="A38" s="144"/>
      <c r="B38" s="429"/>
      <c r="C38" s="428"/>
      <c r="D38" s="430"/>
      <c r="E38" s="430"/>
      <c r="F38" s="430"/>
      <c r="G38" s="428"/>
    </row>
    <row r="39" spans="1:10" ht="22.5">
      <c r="B39" s="431" t="s">
        <v>822</v>
      </c>
      <c r="C39" s="428"/>
      <c r="D39" s="430"/>
      <c r="E39" s="430"/>
      <c r="F39" s="427"/>
      <c r="G39" s="428"/>
    </row>
    <row r="40" spans="1:10">
      <c r="B40" s="429" t="s">
        <v>108</v>
      </c>
      <c r="C40" s="428"/>
      <c r="D40" s="430"/>
      <c r="E40" s="430"/>
      <c r="F40" s="428"/>
      <c r="G40" s="428"/>
    </row>
    <row r="41" spans="1:10">
      <c r="B41" s="429" t="s">
        <v>109</v>
      </c>
      <c r="C41" s="428"/>
      <c r="D41" s="430"/>
      <c r="E41" s="430"/>
      <c r="F41" s="428"/>
      <c r="G41" s="428"/>
    </row>
    <row r="42" spans="1:10" ht="9.75" customHeight="1">
      <c r="B42" s="429"/>
      <c r="C42" s="428"/>
      <c r="D42" s="430"/>
      <c r="E42" s="430"/>
      <c r="F42" s="428"/>
      <c r="G42" s="428"/>
    </row>
    <row r="43" spans="1:10" ht="50.1" customHeight="1">
      <c r="B43" s="432" t="s">
        <v>823</v>
      </c>
      <c r="C43" s="433">
        <f>C25+C27</f>
        <v>1155904204.75</v>
      </c>
      <c r="D43" s="433">
        <f>+D25+D32</f>
        <v>-39023426.219999999</v>
      </c>
      <c r="E43" s="433">
        <f>+E25+E32</f>
        <v>56049219.650000006</v>
      </c>
      <c r="F43" s="433">
        <v>0</v>
      </c>
      <c r="G43" s="433">
        <f>G25+G27+G32</f>
        <v>1172929998.1799998</v>
      </c>
      <c r="I43" s="238"/>
    </row>
    <row r="44" spans="1:10" ht="14.1" customHeight="1"/>
    <row r="45" spans="1:10" ht="14.1" customHeight="1"/>
    <row r="46" spans="1:10">
      <c r="B46" s="280" t="s">
        <v>49</v>
      </c>
      <c r="C46" s="280"/>
      <c r="D46" s="280"/>
      <c r="E46" s="280"/>
      <c r="F46" s="280"/>
      <c r="G46" s="280"/>
      <c r="H46" s="280"/>
      <c r="I46" s="280"/>
      <c r="J46" s="280"/>
    </row>
    <row r="47" spans="1:10">
      <c r="B47" s="36"/>
      <c r="C47" s="45"/>
      <c r="D47" s="46"/>
      <c r="E47" s="46"/>
      <c r="F47" s="62"/>
      <c r="G47" s="47"/>
      <c r="H47" s="45"/>
      <c r="I47" s="46"/>
      <c r="J47" s="46"/>
    </row>
    <row r="48" spans="1:10">
      <c r="B48" s="470"/>
      <c r="C48" s="470"/>
      <c r="D48" s="46"/>
      <c r="E48" s="62"/>
      <c r="F48" s="471"/>
      <c r="G48" s="471"/>
      <c r="I48" s="46"/>
      <c r="J48" s="46"/>
    </row>
    <row r="49" spans="2:10">
      <c r="I49" s="49"/>
      <c r="J49" s="46"/>
    </row>
    <row r="50" spans="2:10" ht="12.75" customHeight="1">
      <c r="I50" s="49"/>
      <c r="J50" s="46"/>
    </row>
    <row r="51" spans="2:10">
      <c r="C51" s="27"/>
    </row>
    <row r="52" spans="2:10">
      <c r="B52" s="436" t="s">
        <v>710</v>
      </c>
      <c r="C52" s="437"/>
      <c r="D52" s="46"/>
      <c r="E52" s="46"/>
      <c r="F52" s="472" t="s">
        <v>50</v>
      </c>
      <c r="G52" s="435"/>
    </row>
    <row r="53" spans="2:10">
      <c r="B53" s="434" t="s">
        <v>51</v>
      </c>
      <c r="C53" s="434"/>
      <c r="D53" s="51"/>
      <c r="E53" s="51"/>
      <c r="F53" s="473" t="s">
        <v>52</v>
      </c>
      <c r="G53" s="345"/>
    </row>
  </sheetData>
  <sheetProtection formatCells="0" selectLockedCells="1"/>
  <mergeCells count="1">
    <mergeCell ref="B6:G6"/>
  </mergeCells>
  <pageMargins left="0.70866141732283472" right="0.70866141732283472" top="0.74803149606299213" bottom="0.74803149606299213" header="0.31496062992125984" footer="0.31496062992125984"/>
  <pageSetup paperSize="119" scale="6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I47"/>
  <sheetViews>
    <sheetView showGridLines="0" zoomScale="77" workbookViewId="0">
      <selection activeCell="H45" sqref="H45"/>
    </sheetView>
  </sheetViews>
  <sheetFormatPr baseColWidth="10" defaultRowHeight="12.75"/>
  <cols>
    <col min="1" max="1" width="4.85546875" style="583" customWidth="1"/>
    <col min="2" max="2" width="30.85546875" style="583" customWidth="1"/>
    <col min="3" max="3" width="84.42578125" style="583" customWidth="1"/>
    <col min="4" max="4" width="31.7109375" style="583" customWidth="1"/>
    <col min="5" max="5" width="4.85546875" style="583" customWidth="1"/>
    <col min="6" max="6" width="3.5703125" style="583" customWidth="1"/>
    <col min="7" max="256" width="11.42578125" style="583"/>
    <col min="257" max="257" width="4.85546875" style="583" customWidth="1"/>
    <col min="258" max="258" width="30.85546875" style="583" customWidth="1"/>
    <col min="259" max="259" width="84.42578125" style="583" customWidth="1"/>
    <col min="260" max="260" width="42.7109375" style="583" customWidth="1"/>
    <col min="261" max="261" width="4.85546875" style="583" customWidth="1"/>
    <col min="262" max="512" width="11.42578125" style="583"/>
    <col min="513" max="513" width="4.85546875" style="583" customWidth="1"/>
    <col min="514" max="514" width="30.85546875" style="583" customWidth="1"/>
    <col min="515" max="515" width="84.42578125" style="583" customWidth="1"/>
    <col min="516" max="516" width="42.7109375" style="583" customWidth="1"/>
    <col min="517" max="517" width="4.85546875" style="583" customWidth="1"/>
    <col min="518" max="768" width="11.42578125" style="583"/>
    <col min="769" max="769" width="4.85546875" style="583" customWidth="1"/>
    <col min="770" max="770" width="30.85546875" style="583" customWidth="1"/>
    <col min="771" max="771" width="84.42578125" style="583" customWidth="1"/>
    <col min="772" max="772" width="42.7109375" style="583" customWidth="1"/>
    <col min="773" max="773" width="4.85546875" style="583" customWidth="1"/>
    <col min="774" max="1024" width="11.42578125" style="583"/>
    <col min="1025" max="1025" width="4.85546875" style="583" customWidth="1"/>
    <col min="1026" max="1026" width="30.85546875" style="583" customWidth="1"/>
    <col min="1027" max="1027" width="84.42578125" style="583" customWidth="1"/>
    <col min="1028" max="1028" width="42.7109375" style="583" customWidth="1"/>
    <col min="1029" max="1029" width="4.85546875" style="583" customWidth="1"/>
    <col min="1030" max="1280" width="11.42578125" style="583"/>
    <col min="1281" max="1281" width="4.85546875" style="583" customWidth="1"/>
    <col min="1282" max="1282" width="30.85546875" style="583" customWidth="1"/>
    <col min="1283" max="1283" width="84.42578125" style="583" customWidth="1"/>
    <col min="1284" max="1284" width="42.7109375" style="583" customWidth="1"/>
    <col min="1285" max="1285" width="4.85546875" style="583" customWidth="1"/>
    <col min="1286" max="1536" width="11.42578125" style="583"/>
    <col min="1537" max="1537" width="4.85546875" style="583" customWidth="1"/>
    <col min="1538" max="1538" width="30.85546875" style="583" customWidth="1"/>
    <col min="1539" max="1539" width="84.42578125" style="583" customWidth="1"/>
    <col min="1540" max="1540" width="42.7109375" style="583" customWidth="1"/>
    <col min="1541" max="1541" width="4.85546875" style="583" customWidth="1"/>
    <col min="1542" max="1792" width="11.42578125" style="583"/>
    <col min="1793" max="1793" width="4.85546875" style="583" customWidth="1"/>
    <col min="1794" max="1794" width="30.85546875" style="583" customWidth="1"/>
    <col min="1795" max="1795" width="84.42578125" style="583" customWidth="1"/>
    <col min="1796" max="1796" width="42.7109375" style="583" customWidth="1"/>
    <col min="1797" max="1797" width="4.85546875" style="583" customWidth="1"/>
    <col min="1798" max="2048" width="11.42578125" style="583"/>
    <col min="2049" max="2049" width="4.85546875" style="583" customWidth="1"/>
    <col min="2050" max="2050" width="30.85546875" style="583" customWidth="1"/>
    <col min="2051" max="2051" width="84.42578125" style="583" customWidth="1"/>
    <col min="2052" max="2052" width="42.7109375" style="583" customWidth="1"/>
    <col min="2053" max="2053" width="4.85546875" style="583" customWidth="1"/>
    <col min="2054" max="2304" width="11.42578125" style="583"/>
    <col min="2305" max="2305" width="4.85546875" style="583" customWidth="1"/>
    <col min="2306" max="2306" width="30.85546875" style="583" customWidth="1"/>
    <col min="2307" max="2307" width="84.42578125" style="583" customWidth="1"/>
    <col min="2308" max="2308" width="42.7109375" style="583" customWidth="1"/>
    <col min="2309" max="2309" width="4.85546875" style="583" customWidth="1"/>
    <col min="2310" max="2560" width="11.42578125" style="583"/>
    <col min="2561" max="2561" width="4.85546875" style="583" customWidth="1"/>
    <col min="2562" max="2562" width="30.85546875" style="583" customWidth="1"/>
    <col min="2563" max="2563" width="84.42578125" style="583" customWidth="1"/>
    <col min="2564" max="2564" width="42.7109375" style="583" customWidth="1"/>
    <col min="2565" max="2565" width="4.85546875" style="583" customWidth="1"/>
    <col min="2566" max="2816" width="11.42578125" style="583"/>
    <col min="2817" max="2817" width="4.85546875" style="583" customWidth="1"/>
    <col min="2818" max="2818" width="30.85546875" style="583" customWidth="1"/>
    <col min="2819" max="2819" width="84.42578125" style="583" customWidth="1"/>
    <col min="2820" max="2820" width="42.7109375" style="583" customWidth="1"/>
    <col min="2821" max="2821" width="4.85546875" style="583" customWidth="1"/>
    <col min="2822" max="3072" width="11.42578125" style="583"/>
    <col min="3073" max="3073" width="4.85546875" style="583" customWidth="1"/>
    <col min="3074" max="3074" width="30.85546875" style="583" customWidth="1"/>
    <col min="3075" max="3075" width="84.42578125" style="583" customWidth="1"/>
    <col min="3076" max="3076" width="42.7109375" style="583" customWidth="1"/>
    <col min="3077" max="3077" width="4.85546875" style="583" customWidth="1"/>
    <col min="3078" max="3328" width="11.42578125" style="583"/>
    <col min="3329" max="3329" width="4.85546875" style="583" customWidth="1"/>
    <col min="3330" max="3330" width="30.85546875" style="583" customWidth="1"/>
    <col min="3331" max="3331" width="84.42578125" style="583" customWidth="1"/>
    <col min="3332" max="3332" width="42.7109375" style="583" customWidth="1"/>
    <col min="3333" max="3333" width="4.85546875" style="583" customWidth="1"/>
    <col min="3334" max="3584" width="11.42578125" style="583"/>
    <col min="3585" max="3585" width="4.85546875" style="583" customWidth="1"/>
    <col min="3586" max="3586" width="30.85546875" style="583" customWidth="1"/>
    <col min="3587" max="3587" width="84.42578125" style="583" customWidth="1"/>
    <col min="3588" max="3588" width="42.7109375" style="583" customWidth="1"/>
    <col min="3589" max="3589" width="4.85546875" style="583" customWidth="1"/>
    <col min="3590" max="3840" width="11.42578125" style="583"/>
    <col min="3841" max="3841" width="4.85546875" style="583" customWidth="1"/>
    <col min="3842" max="3842" width="30.85546875" style="583" customWidth="1"/>
    <col min="3843" max="3843" width="84.42578125" style="583" customWidth="1"/>
    <col min="3844" max="3844" width="42.7109375" style="583" customWidth="1"/>
    <col min="3845" max="3845" width="4.85546875" style="583" customWidth="1"/>
    <col min="3846" max="4096" width="11.42578125" style="583"/>
    <col min="4097" max="4097" width="4.85546875" style="583" customWidth="1"/>
    <col min="4098" max="4098" width="30.85546875" style="583" customWidth="1"/>
    <col min="4099" max="4099" width="84.42578125" style="583" customWidth="1"/>
    <col min="4100" max="4100" width="42.7109375" style="583" customWidth="1"/>
    <col min="4101" max="4101" width="4.85546875" style="583" customWidth="1"/>
    <col min="4102" max="4352" width="11.42578125" style="583"/>
    <col min="4353" max="4353" width="4.85546875" style="583" customWidth="1"/>
    <col min="4354" max="4354" width="30.85546875" style="583" customWidth="1"/>
    <col min="4355" max="4355" width="84.42578125" style="583" customWidth="1"/>
    <col min="4356" max="4356" width="42.7109375" style="583" customWidth="1"/>
    <col min="4357" max="4357" width="4.85546875" style="583" customWidth="1"/>
    <col min="4358" max="4608" width="11.42578125" style="583"/>
    <col min="4609" max="4609" width="4.85546875" style="583" customWidth="1"/>
    <col min="4610" max="4610" width="30.85546875" style="583" customWidth="1"/>
    <col min="4611" max="4611" width="84.42578125" style="583" customWidth="1"/>
    <col min="4612" max="4612" width="42.7109375" style="583" customWidth="1"/>
    <col min="4613" max="4613" width="4.85546875" style="583" customWidth="1"/>
    <col min="4614" max="4864" width="11.42578125" style="583"/>
    <col min="4865" max="4865" width="4.85546875" style="583" customWidth="1"/>
    <col min="4866" max="4866" width="30.85546875" style="583" customWidth="1"/>
    <col min="4867" max="4867" width="84.42578125" style="583" customWidth="1"/>
    <col min="4868" max="4868" width="42.7109375" style="583" customWidth="1"/>
    <col min="4869" max="4869" width="4.85546875" style="583" customWidth="1"/>
    <col min="4870" max="5120" width="11.42578125" style="583"/>
    <col min="5121" max="5121" width="4.85546875" style="583" customWidth="1"/>
    <col min="5122" max="5122" width="30.85546875" style="583" customWidth="1"/>
    <col min="5123" max="5123" width="84.42578125" style="583" customWidth="1"/>
    <col min="5124" max="5124" width="42.7109375" style="583" customWidth="1"/>
    <col min="5125" max="5125" width="4.85546875" style="583" customWidth="1"/>
    <col min="5126" max="5376" width="11.42578125" style="583"/>
    <col min="5377" max="5377" width="4.85546875" style="583" customWidth="1"/>
    <col min="5378" max="5378" width="30.85546875" style="583" customWidth="1"/>
    <col min="5379" max="5379" width="84.42578125" style="583" customWidth="1"/>
    <col min="5380" max="5380" width="42.7109375" style="583" customWidth="1"/>
    <col min="5381" max="5381" width="4.85546875" style="583" customWidth="1"/>
    <col min="5382" max="5632" width="11.42578125" style="583"/>
    <col min="5633" max="5633" width="4.85546875" style="583" customWidth="1"/>
    <col min="5634" max="5634" width="30.85546875" style="583" customWidth="1"/>
    <col min="5635" max="5635" width="84.42578125" style="583" customWidth="1"/>
    <col min="5636" max="5636" width="42.7109375" style="583" customWidth="1"/>
    <col min="5637" max="5637" width="4.85546875" style="583" customWidth="1"/>
    <col min="5638" max="5888" width="11.42578125" style="583"/>
    <col min="5889" max="5889" width="4.85546875" style="583" customWidth="1"/>
    <col min="5890" max="5890" width="30.85546875" style="583" customWidth="1"/>
    <col min="5891" max="5891" width="84.42578125" style="583" customWidth="1"/>
    <col min="5892" max="5892" width="42.7109375" style="583" customWidth="1"/>
    <col min="5893" max="5893" width="4.85546875" style="583" customWidth="1"/>
    <col min="5894" max="6144" width="11.42578125" style="583"/>
    <col min="6145" max="6145" width="4.85546875" style="583" customWidth="1"/>
    <col min="6146" max="6146" width="30.85546875" style="583" customWidth="1"/>
    <col min="6147" max="6147" width="84.42578125" style="583" customWidth="1"/>
    <col min="6148" max="6148" width="42.7109375" style="583" customWidth="1"/>
    <col min="6149" max="6149" width="4.85546875" style="583" customWidth="1"/>
    <col min="6150" max="6400" width="11.42578125" style="583"/>
    <col min="6401" max="6401" width="4.85546875" style="583" customWidth="1"/>
    <col min="6402" max="6402" width="30.85546875" style="583" customWidth="1"/>
    <col min="6403" max="6403" width="84.42578125" style="583" customWidth="1"/>
    <col min="6404" max="6404" width="42.7109375" style="583" customWidth="1"/>
    <col min="6405" max="6405" width="4.85546875" style="583" customWidth="1"/>
    <col min="6406" max="6656" width="11.42578125" style="583"/>
    <col min="6657" max="6657" width="4.85546875" style="583" customWidth="1"/>
    <col min="6658" max="6658" width="30.85546875" style="583" customWidth="1"/>
    <col min="6659" max="6659" width="84.42578125" style="583" customWidth="1"/>
    <col min="6660" max="6660" width="42.7109375" style="583" customWidth="1"/>
    <col min="6661" max="6661" width="4.85546875" style="583" customWidth="1"/>
    <col min="6662" max="6912" width="11.42578125" style="583"/>
    <col min="6913" max="6913" width="4.85546875" style="583" customWidth="1"/>
    <col min="6914" max="6914" width="30.85546875" style="583" customWidth="1"/>
    <col min="6915" max="6915" width="84.42578125" style="583" customWidth="1"/>
    <col min="6916" max="6916" width="42.7109375" style="583" customWidth="1"/>
    <col min="6917" max="6917" width="4.85546875" style="583" customWidth="1"/>
    <col min="6918" max="7168" width="11.42578125" style="583"/>
    <col min="7169" max="7169" width="4.85546875" style="583" customWidth="1"/>
    <col min="7170" max="7170" width="30.85546875" style="583" customWidth="1"/>
    <col min="7171" max="7171" width="84.42578125" style="583" customWidth="1"/>
    <col min="7172" max="7172" width="42.7109375" style="583" customWidth="1"/>
    <col min="7173" max="7173" width="4.85546875" style="583" customWidth="1"/>
    <col min="7174" max="7424" width="11.42578125" style="583"/>
    <col min="7425" max="7425" width="4.85546875" style="583" customWidth="1"/>
    <col min="7426" max="7426" width="30.85546875" style="583" customWidth="1"/>
    <col min="7427" max="7427" width="84.42578125" style="583" customWidth="1"/>
    <col min="7428" max="7428" width="42.7109375" style="583" customWidth="1"/>
    <col min="7429" max="7429" width="4.85546875" style="583" customWidth="1"/>
    <col min="7430" max="7680" width="11.42578125" style="583"/>
    <col min="7681" max="7681" width="4.85546875" style="583" customWidth="1"/>
    <col min="7682" max="7682" width="30.85546875" style="583" customWidth="1"/>
    <col min="7683" max="7683" width="84.42578125" style="583" customWidth="1"/>
    <col min="7684" max="7684" width="42.7109375" style="583" customWidth="1"/>
    <col min="7685" max="7685" width="4.85546875" style="583" customWidth="1"/>
    <col min="7686" max="7936" width="11.42578125" style="583"/>
    <col min="7937" max="7937" width="4.85546875" style="583" customWidth="1"/>
    <col min="7938" max="7938" width="30.85546875" style="583" customWidth="1"/>
    <col min="7939" max="7939" width="84.42578125" style="583" customWidth="1"/>
    <col min="7940" max="7940" width="42.7109375" style="583" customWidth="1"/>
    <col min="7941" max="7941" width="4.85546875" style="583" customWidth="1"/>
    <col min="7942" max="8192" width="11.42578125" style="583"/>
    <col min="8193" max="8193" width="4.85546875" style="583" customWidth="1"/>
    <col min="8194" max="8194" width="30.85546875" style="583" customWidth="1"/>
    <col min="8195" max="8195" width="84.42578125" style="583" customWidth="1"/>
    <col min="8196" max="8196" width="42.7109375" style="583" customWidth="1"/>
    <col min="8197" max="8197" width="4.85546875" style="583" customWidth="1"/>
    <col min="8198" max="8448" width="11.42578125" style="583"/>
    <col min="8449" max="8449" width="4.85546875" style="583" customWidth="1"/>
    <col min="8450" max="8450" width="30.85546875" style="583" customWidth="1"/>
    <col min="8451" max="8451" width="84.42578125" style="583" customWidth="1"/>
    <col min="8452" max="8452" width="42.7109375" style="583" customWidth="1"/>
    <col min="8453" max="8453" width="4.85546875" style="583" customWidth="1"/>
    <col min="8454" max="8704" width="11.42578125" style="583"/>
    <col min="8705" max="8705" width="4.85546875" style="583" customWidth="1"/>
    <col min="8706" max="8706" width="30.85546875" style="583" customWidth="1"/>
    <col min="8707" max="8707" width="84.42578125" style="583" customWidth="1"/>
    <col min="8708" max="8708" width="42.7109375" style="583" customWidth="1"/>
    <col min="8709" max="8709" width="4.85546875" style="583" customWidth="1"/>
    <col min="8710" max="8960" width="11.42578125" style="583"/>
    <col min="8961" max="8961" width="4.85546875" style="583" customWidth="1"/>
    <col min="8962" max="8962" width="30.85546875" style="583" customWidth="1"/>
    <col min="8963" max="8963" width="84.42578125" style="583" customWidth="1"/>
    <col min="8964" max="8964" width="42.7109375" style="583" customWidth="1"/>
    <col min="8965" max="8965" width="4.85546875" style="583" customWidth="1"/>
    <col min="8966" max="9216" width="11.42578125" style="583"/>
    <col min="9217" max="9217" width="4.85546875" style="583" customWidth="1"/>
    <col min="9218" max="9218" width="30.85546875" style="583" customWidth="1"/>
    <col min="9219" max="9219" width="84.42578125" style="583" customWidth="1"/>
    <col min="9220" max="9220" width="42.7109375" style="583" customWidth="1"/>
    <col min="9221" max="9221" width="4.85546875" style="583" customWidth="1"/>
    <col min="9222" max="9472" width="11.42578125" style="583"/>
    <col min="9473" max="9473" width="4.85546875" style="583" customWidth="1"/>
    <col min="9474" max="9474" width="30.85546875" style="583" customWidth="1"/>
    <col min="9475" max="9475" width="84.42578125" style="583" customWidth="1"/>
    <col min="9476" max="9476" width="42.7109375" style="583" customWidth="1"/>
    <col min="9477" max="9477" width="4.85546875" style="583" customWidth="1"/>
    <col min="9478" max="9728" width="11.42578125" style="583"/>
    <col min="9729" max="9729" width="4.85546875" style="583" customWidth="1"/>
    <col min="9730" max="9730" width="30.85546875" style="583" customWidth="1"/>
    <col min="9731" max="9731" width="84.42578125" style="583" customWidth="1"/>
    <col min="9732" max="9732" width="42.7109375" style="583" customWidth="1"/>
    <col min="9733" max="9733" width="4.85546875" style="583" customWidth="1"/>
    <col min="9734" max="9984" width="11.42578125" style="583"/>
    <col min="9985" max="9985" width="4.85546875" style="583" customWidth="1"/>
    <col min="9986" max="9986" width="30.85546875" style="583" customWidth="1"/>
    <col min="9987" max="9987" width="84.42578125" style="583" customWidth="1"/>
    <col min="9988" max="9988" width="42.7109375" style="583" customWidth="1"/>
    <col min="9989" max="9989" width="4.85546875" style="583" customWidth="1"/>
    <col min="9990" max="10240" width="11.42578125" style="583"/>
    <col min="10241" max="10241" width="4.85546875" style="583" customWidth="1"/>
    <col min="10242" max="10242" width="30.85546875" style="583" customWidth="1"/>
    <col min="10243" max="10243" width="84.42578125" style="583" customWidth="1"/>
    <col min="10244" max="10244" width="42.7109375" style="583" customWidth="1"/>
    <col min="10245" max="10245" width="4.85546875" style="583" customWidth="1"/>
    <col min="10246" max="10496" width="11.42578125" style="583"/>
    <col min="10497" max="10497" width="4.85546875" style="583" customWidth="1"/>
    <col min="10498" max="10498" width="30.85546875" style="583" customWidth="1"/>
    <col min="10499" max="10499" width="84.42578125" style="583" customWidth="1"/>
    <col min="10500" max="10500" width="42.7109375" style="583" customWidth="1"/>
    <col min="10501" max="10501" width="4.85546875" style="583" customWidth="1"/>
    <col min="10502" max="10752" width="11.42578125" style="583"/>
    <col min="10753" max="10753" width="4.85546875" style="583" customWidth="1"/>
    <col min="10754" max="10754" width="30.85546875" style="583" customWidth="1"/>
    <col min="10755" max="10755" width="84.42578125" style="583" customWidth="1"/>
    <col min="10756" max="10756" width="42.7109375" style="583" customWidth="1"/>
    <col min="10757" max="10757" width="4.85546875" style="583" customWidth="1"/>
    <col min="10758" max="11008" width="11.42578125" style="583"/>
    <col min="11009" max="11009" width="4.85546875" style="583" customWidth="1"/>
    <col min="11010" max="11010" width="30.85546875" style="583" customWidth="1"/>
    <col min="11011" max="11011" width="84.42578125" style="583" customWidth="1"/>
    <col min="11012" max="11012" width="42.7109375" style="583" customWidth="1"/>
    <col min="11013" max="11013" width="4.85546875" style="583" customWidth="1"/>
    <col min="11014" max="11264" width="11.42578125" style="583"/>
    <col min="11265" max="11265" width="4.85546875" style="583" customWidth="1"/>
    <col min="11266" max="11266" width="30.85546875" style="583" customWidth="1"/>
    <col min="11267" max="11267" width="84.42578125" style="583" customWidth="1"/>
    <col min="11268" max="11268" width="42.7109375" style="583" customWidth="1"/>
    <col min="11269" max="11269" width="4.85546875" style="583" customWidth="1"/>
    <col min="11270" max="11520" width="11.42578125" style="583"/>
    <col min="11521" max="11521" width="4.85546875" style="583" customWidth="1"/>
    <col min="11522" max="11522" width="30.85546875" style="583" customWidth="1"/>
    <col min="11523" max="11523" width="84.42578125" style="583" customWidth="1"/>
    <col min="11524" max="11524" width="42.7109375" style="583" customWidth="1"/>
    <col min="11525" max="11525" width="4.85546875" style="583" customWidth="1"/>
    <col min="11526" max="11776" width="11.42578125" style="583"/>
    <col min="11777" max="11777" width="4.85546875" style="583" customWidth="1"/>
    <col min="11778" max="11778" width="30.85546875" style="583" customWidth="1"/>
    <col min="11779" max="11779" width="84.42578125" style="583" customWidth="1"/>
    <col min="11780" max="11780" width="42.7109375" style="583" customWidth="1"/>
    <col min="11781" max="11781" width="4.85546875" style="583" customWidth="1"/>
    <col min="11782" max="12032" width="11.42578125" style="583"/>
    <col min="12033" max="12033" width="4.85546875" style="583" customWidth="1"/>
    <col min="12034" max="12034" width="30.85546875" style="583" customWidth="1"/>
    <col min="12035" max="12035" width="84.42578125" style="583" customWidth="1"/>
    <col min="12036" max="12036" width="42.7109375" style="583" customWidth="1"/>
    <col min="12037" max="12037" width="4.85546875" style="583" customWidth="1"/>
    <col min="12038" max="12288" width="11.42578125" style="583"/>
    <col min="12289" max="12289" width="4.85546875" style="583" customWidth="1"/>
    <col min="12290" max="12290" width="30.85546875" style="583" customWidth="1"/>
    <col min="12291" max="12291" width="84.42578125" style="583" customWidth="1"/>
    <col min="12292" max="12292" width="42.7109375" style="583" customWidth="1"/>
    <col min="12293" max="12293" width="4.85546875" style="583" customWidth="1"/>
    <col min="12294" max="12544" width="11.42578125" style="583"/>
    <col min="12545" max="12545" width="4.85546875" style="583" customWidth="1"/>
    <col min="12546" max="12546" width="30.85546875" style="583" customWidth="1"/>
    <col min="12547" max="12547" width="84.42578125" style="583" customWidth="1"/>
    <col min="12548" max="12548" width="42.7109375" style="583" customWidth="1"/>
    <col min="12549" max="12549" width="4.85546875" style="583" customWidth="1"/>
    <col min="12550" max="12800" width="11.42578125" style="583"/>
    <col min="12801" max="12801" width="4.85546875" style="583" customWidth="1"/>
    <col min="12802" max="12802" width="30.85546875" style="583" customWidth="1"/>
    <col min="12803" max="12803" width="84.42578125" style="583" customWidth="1"/>
    <col min="12804" max="12804" width="42.7109375" style="583" customWidth="1"/>
    <col min="12805" max="12805" width="4.85546875" style="583" customWidth="1"/>
    <col min="12806" max="13056" width="11.42578125" style="583"/>
    <col min="13057" max="13057" width="4.85546875" style="583" customWidth="1"/>
    <col min="13058" max="13058" width="30.85546875" style="583" customWidth="1"/>
    <col min="13059" max="13059" width="84.42578125" style="583" customWidth="1"/>
    <col min="13060" max="13060" width="42.7109375" style="583" customWidth="1"/>
    <col min="13061" max="13061" width="4.85546875" style="583" customWidth="1"/>
    <col min="13062" max="13312" width="11.42578125" style="583"/>
    <col min="13313" max="13313" width="4.85546875" style="583" customWidth="1"/>
    <col min="13314" max="13314" width="30.85546875" style="583" customWidth="1"/>
    <col min="13315" max="13315" width="84.42578125" style="583" customWidth="1"/>
    <col min="13316" max="13316" width="42.7109375" style="583" customWidth="1"/>
    <col min="13317" max="13317" width="4.85546875" style="583" customWidth="1"/>
    <col min="13318" max="13568" width="11.42578125" style="583"/>
    <col min="13569" max="13569" width="4.85546875" style="583" customWidth="1"/>
    <col min="13570" max="13570" width="30.85546875" style="583" customWidth="1"/>
    <col min="13571" max="13571" width="84.42578125" style="583" customWidth="1"/>
    <col min="13572" max="13572" width="42.7109375" style="583" customWidth="1"/>
    <col min="13573" max="13573" width="4.85546875" style="583" customWidth="1"/>
    <col min="13574" max="13824" width="11.42578125" style="583"/>
    <col min="13825" max="13825" width="4.85546875" style="583" customWidth="1"/>
    <col min="13826" max="13826" width="30.85546875" style="583" customWidth="1"/>
    <col min="13827" max="13827" width="84.42578125" style="583" customWidth="1"/>
    <col min="13828" max="13828" width="42.7109375" style="583" customWidth="1"/>
    <col min="13829" max="13829" width="4.85546875" style="583" customWidth="1"/>
    <col min="13830" max="14080" width="11.42578125" style="583"/>
    <col min="14081" max="14081" width="4.85546875" style="583" customWidth="1"/>
    <col min="14082" max="14082" width="30.85546875" style="583" customWidth="1"/>
    <col min="14083" max="14083" width="84.42578125" style="583" customWidth="1"/>
    <col min="14084" max="14084" width="42.7109375" style="583" customWidth="1"/>
    <col min="14085" max="14085" width="4.85546875" style="583" customWidth="1"/>
    <col min="14086" max="14336" width="11.42578125" style="583"/>
    <col min="14337" max="14337" width="4.85546875" style="583" customWidth="1"/>
    <col min="14338" max="14338" width="30.85546875" style="583" customWidth="1"/>
    <col min="14339" max="14339" width="84.42578125" style="583" customWidth="1"/>
    <col min="14340" max="14340" width="42.7109375" style="583" customWidth="1"/>
    <col min="14341" max="14341" width="4.85546875" style="583" customWidth="1"/>
    <col min="14342" max="14592" width="11.42578125" style="583"/>
    <col min="14593" max="14593" width="4.85546875" style="583" customWidth="1"/>
    <col min="14594" max="14594" width="30.85546875" style="583" customWidth="1"/>
    <col min="14595" max="14595" width="84.42578125" style="583" customWidth="1"/>
    <col min="14596" max="14596" width="42.7109375" style="583" customWidth="1"/>
    <col min="14597" max="14597" width="4.85546875" style="583" customWidth="1"/>
    <col min="14598" max="14848" width="11.42578125" style="583"/>
    <col min="14849" max="14849" width="4.85546875" style="583" customWidth="1"/>
    <col min="14850" max="14850" width="30.85546875" style="583" customWidth="1"/>
    <col min="14851" max="14851" width="84.42578125" style="583" customWidth="1"/>
    <col min="14852" max="14852" width="42.7109375" style="583" customWidth="1"/>
    <col min="14853" max="14853" width="4.85546875" style="583" customWidth="1"/>
    <col min="14854" max="15104" width="11.42578125" style="583"/>
    <col min="15105" max="15105" width="4.85546875" style="583" customWidth="1"/>
    <col min="15106" max="15106" width="30.85546875" style="583" customWidth="1"/>
    <col min="15107" max="15107" width="84.42578125" style="583" customWidth="1"/>
    <col min="15108" max="15108" width="42.7109375" style="583" customWidth="1"/>
    <col min="15109" max="15109" width="4.85546875" style="583" customWidth="1"/>
    <col min="15110" max="15360" width="11.42578125" style="583"/>
    <col min="15361" max="15361" width="4.85546875" style="583" customWidth="1"/>
    <col min="15362" max="15362" width="30.85546875" style="583" customWidth="1"/>
    <col min="15363" max="15363" width="84.42578125" style="583" customWidth="1"/>
    <col min="15364" max="15364" width="42.7109375" style="583" customWidth="1"/>
    <col min="15365" max="15365" width="4.85546875" style="583" customWidth="1"/>
    <col min="15366" max="15616" width="11.42578125" style="583"/>
    <col min="15617" max="15617" width="4.85546875" style="583" customWidth="1"/>
    <col min="15618" max="15618" width="30.85546875" style="583" customWidth="1"/>
    <col min="15619" max="15619" width="84.42578125" style="583" customWidth="1"/>
    <col min="15620" max="15620" width="42.7109375" style="583" customWidth="1"/>
    <col min="15621" max="15621" width="4.85546875" style="583" customWidth="1"/>
    <col min="15622" max="15872" width="11.42578125" style="583"/>
    <col min="15873" max="15873" width="4.85546875" style="583" customWidth="1"/>
    <col min="15874" max="15874" width="30.85546875" style="583" customWidth="1"/>
    <col min="15875" max="15875" width="84.42578125" style="583" customWidth="1"/>
    <col min="15876" max="15876" width="42.7109375" style="583" customWidth="1"/>
    <col min="15877" max="15877" width="4.85546875" style="583" customWidth="1"/>
    <col min="15878" max="16128" width="11.42578125" style="583"/>
    <col min="16129" max="16129" width="4.85546875" style="583" customWidth="1"/>
    <col min="16130" max="16130" width="30.85546875" style="583" customWidth="1"/>
    <col min="16131" max="16131" width="84.42578125" style="583" customWidth="1"/>
    <col min="16132" max="16132" width="42.7109375" style="583" customWidth="1"/>
    <col min="16133" max="16133" width="4.85546875" style="583" customWidth="1"/>
    <col min="16134" max="16384" width="11.42578125" style="583"/>
  </cols>
  <sheetData>
    <row r="1" spans="1:8" s="607" customFormat="1">
      <c r="A1" s="623"/>
      <c r="B1" s="1293" t="s">
        <v>1055</v>
      </c>
      <c r="C1" s="1293"/>
      <c r="D1" s="1293"/>
      <c r="E1" s="1293"/>
    </row>
    <row r="2" spans="1:8" s="607" customFormat="1">
      <c r="A2" s="623"/>
      <c r="B2" s="622"/>
      <c r="C2" s="622" t="s">
        <v>1056</v>
      </c>
      <c r="D2" s="622"/>
      <c r="E2" s="622"/>
    </row>
    <row r="3" spans="1:8" s="607" customFormat="1">
      <c r="A3" s="1294" t="s">
        <v>1054</v>
      </c>
      <c r="B3" s="1294"/>
      <c r="C3" s="1294"/>
      <c r="D3" s="1294"/>
      <c r="E3" s="1294"/>
    </row>
    <row r="4" spans="1:8" s="620" customFormat="1">
      <c r="B4" s="621"/>
      <c r="C4" s="621"/>
      <c r="D4" s="621"/>
      <c r="E4" s="621"/>
    </row>
    <row r="5" spans="1:8">
      <c r="A5" s="615"/>
      <c r="B5" s="619" t="s">
        <v>0</v>
      </c>
      <c r="C5" s="624" t="s">
        <v>459</v>
      </c>
      <c r="D5" s="618"/>
      <c r="E5" s="617"/>
      <c r="F5" s="616"/>
      <c r="G5" s="616"/>
      <c r="H5" s="616"/>
    </row>
    <row r="6" spans="1:8">
      <c r="A6" s="615"/>
      <c r="B6" s="614"/>
      <c r="C6" s="613"/>
      <c r="D6" s="613"/>
      <c r="E6" s="612"/>
    </row>
    <row r="7" spans="1:8" s="603" customFormat="1">
      <c r="A7" s="611"/>
      <c r="B7" s="610"/>
      <c r="C7" s="611"/>
      <c r="D7" s="611"/>
      <c r="E7" s="610"/>
    </row>
    <row r="8" spans="1:8" s="607" customFormat="1">
      <c r="A8" s="1295" t="s">
        <v>1053</v>
      </c>
      <c r="B8" s="1296"/>
      <c r="C8" s="609" t="s">
        <v>1052</v>
      </c>
      <c r="D8" s="609" t="s">
        <v>1051</v>
      </c>
      <c r="E8" s="608"/>
    </row>
    <row r="9" spans="1:8" s="603" customFormat="1">
      <c r="A9" s="606"/>
      <c r="B9" s="605"/>
      <c r="C9" s="605"/>
      <c r="D9" s="605"/>
      <c r="E9" s="604"/>
    </row>
    <row r="10" spans="1:8">
      <c r="A10" s="600"/>
      <c r="B10" s="599"/>
      <c r="C10" s="598"/>
      <c r="D10" s="597"/>
      <c r="E10" s="596"/>
    </row>
    <row r="11" spans="1:8">
      <c r="A11" s="600"/>
      <c r="B11" s="599"/>
      <c r="C11" s="598"/>
      <c r="D11" s="597"/>
      <c r="E11" s="596"/>
    </row>
    <row r="12" spans="1:8">
      <c r="A12" s="600"/>
      <c r="B12" s="599"/>
      <c r="C12" s="598"/>
      <c r="D12" s="597"/>
      <c r="E12" s="596"/>
    </row>
    <row r="13" spans="1:8">
      <c r="A13" s="600"/>
      <c r="B13" s="599"/>
      <c r="C13" s="598"/>
      <c r="D13" s="597"/>
      <c r="E13" s="596"/>
    </row>
    <row r="14" spans="1:8">
      <c r="A14" s="600"/>
      <c r="B14" s="599"/>
      <c r="C14" s="598"/>
      <c r="D14" s="597"/>
      <c r="E14" s="596"/>
    </row>
    <row r="15" spans="1:8">
      <c r="A15" s="600"/>
      <c r="B15" s="599"/>
      <c r="C15" s="598"/>
      <c r="D15" s="597"/>
      <c r="E15" s="596"/>
    </row>
    <row r="16" spans="1:8">
      <c r="A16" s="600"/>
      <c r="B16" s="599"/>
      <c r="C16" s="598"/>
      <c r="D16" s="597"/>
      <c r="E16" s="596"/>
    </row>
    <row r="17" spans="1:5">
      <c r="A17" s="602"/>
      <c r="B17" s="601"/>
      <c r="C17" s="598"/>
      <c r="D17" s="597"/>
      <c r="E17" s="596"/>
    </row>
    <row r="18" spans="1:5">
      <c r="A18" s="602"/>
      <c r="B18" s="601"/>
      <c r="C18" s="598"/>
      <c r="D18" s="597"/>
      <c r="E18" s="596"/>
    </row>
    <row r="19" spans="1:5">
      <c r="A19" s="602"/>
      <c r="B19" s="601"/>
      <c r="C19" s="598"/>
      <c r="D19" s="597"/>
      <c r="E19" s="596"/>
    </row>
    <row r="20" spans="1:5">
      <c r="A20" s="602"/>
      <c r="B20" s="601"/>
      <c r="C20" s="598"/>
      <c r="D20" s="597"/>
      <c r="E20" s="596"/>
    </row>
    <row r="21" spans="1:5">
      <c r="A21" s="602"/>
      <c r="B21" s="601"/>
      <c r="C21" s="598"/>
      <c r="D21" s="597"/>
      <c r="E21" s="596"/>
    </row>
    <row r="22" spans="1:5">
      <c r="A22" s="602"/>
      <c r="B22" s="601"/>
      <c r="C22" s="598"/>
      <c r="D22" s="597"/>
      <c r="E22" s="596"/>
    </row>
    <row r="23" spans="1:5">
      <c r="A23" s="602"/>
      <c r="B23" s="601"/>
      <c r="C23" s="598"/>
      <c r="D23" s="597"/>
      <c r="E23" s="596"/>
    </row>
    <row r="24" spans="1:5">
      <c r="A24" s="602"/>
      <c r="B24" s="601"/>
      <c r="C24" s="598"/>
      <c r="D24" s="597"/>
      <c r="E24" s="596"/>
    </row>
    <row r="25" spans="1:5">
      <c r="A25" s="600"/>
      <c r="B25" s="599"/>
      <c r="C25" s="598"/>
      <c r="D25" s="597"/>
      <c r="E25" s="596"/>
    </row>
    <row r="26" spans="1:5">
      <c r="A26" s="600"/>
      <c r="B26" s="599"/>
      <c r="C26" s="598"/>
      <c r="D26" s="597"/>
      <c r="E26" s="596"/>
    </row>
    <row r="27" spans="1:5">
      <c r="A27" s="600"/>
      <c r="B27" s="599"/>
      <c r="C27" s="598"/>
      <c r="D27" s="597"/>
      <c r="E27" s="596"/>
    </row>
    <row r="28" spans="1:5">
      <c r="A28" s="600"/>
      <c r="B28" s="599"/>
      <c r="C28" s="598"/>
      <c r="D28" s="597"/>
      <c r="E28" s="596"/>
    </row>
    <row r="29" spans="1:5">
      <c r="A29" s="600"/>
      <c r="B29" s="599"/>
      <c r="C29" s="598"/>
      <c r="D29" s="597"/>
      <c r="E29" s="596"/>
    </row>
    <row r="30" spans="1:5">
      <c r="A30" s="600"/>
      <c r="B30" s="599"/>
      <c r="C30" s="598"/>
      <c r="D30" s="597"/>
      <c r="E30" s="596"/>
    </row>
    <row r="31" spans="1:5">
      <c r="A31" s="600"/>
      <c r="B31" s="599"/>
      <c r="C31" s="598"/>
      <c r="D31" s="597"/>
      <c r="E31" s="596"/>
    </row>
    <row r="32" spans="1:5">
      <c r="A32" s="600"/>
      <c r="B32" s="599"/>
      <c r="C32" s="598"/>
      <c r="D32" s="597"/>
      <c r="E32" s="596"/>
    </row>
    <row r="33" spans="1:9">
      <c r="A33" s="600"/>
      <c r="B33" s="599"/>
      <c r="C33" s="598"/>
      <c r="D33" s="597"/>
      <c r="E33" s="596"/>
    </row>
    <row r="34" spans="1:9">
      <c r="A34" s="600"/>
      <c r="B34" s="599"/>
      <c r="C34" s="598"/>
      <c r="D34" s="597"/>
      <c r="E34" s="596"/>
    </row>
    <row r="35" spans="1:9">
      <c r="A35" s="600"/>
      <c r="B35" s="599"/>
      <c r="C35" s="598"/>
      <c r="D35" s="597"/>
      <c r="E35" s="596"/>
    </row>
    <row r="36" spans="1:9">
      <c r="A36" s="600"/>
      <c r="B36" s="599"/>
      <c r="C36" s="598"/>
      <c r="D36" s="597"/>
      <c r="E36" s="596"/>
    </row>
    <row r="37" spans="1:9">
      <c r="A37" s="595"/>
      <c r="B37" s="594"/>
      <c r="C37" s="593"/>
      <c r="D37" s="592"/>
      <c r="E37" s="591"/>
    </row>
    <row r="38" spans="1:9">
      <c r="A38" s="590" t="s">
        <v>1050</v>
      </c>
      <c r="B38" s="589"/>
      <c r="C38" s="588"/>
      <c r="D38" s="587"/>
      <c r="E38" s="587"/>
    </row>
    <row r="39" spans="1:9">
      <c r="A39" s="585"/>
      <c r="B39" s="585"/>
      <c r="C39" s="585"/>
      <c r="E39" s="586"/>
      <c r="F39" s="586"/>
      <c r="G39" s="585"/>
      <c r="H39" s="585"/>
      <c r="I39" s="585"/>
    </row>
    <row r="45" spans="1:9">
      <c r="B45" s="584" t="s">
        <v>1049</v>
      </c>
      <c r="C45" s="584" t="s">
        <v>1048</v>
      </c>
    </row>
    <row r="46" spans="1:9">
      <c r="B46" s="583" t="s">
        <v>710</v>
      </c>
      <c r="C46" s="584" t="s">
        <v>50</v>
      </c>
    </row>
    <row r="47" spans="1:9">
      <c r="B47" s="583" t="s">
        <v>51</v>
      </c>
      <c r="C47" s="584" t="s">
        <v>478</v>
      </c>
    </row>
  </sheetData>
  <mergeCells count="3">
    <mergeCell ref="B1:E1"/>
    <mergeCell ref="A8:B8"/>
    <mergeCell ref="A3:E3"/>
  </mergeCells>
  <pageMargins left="0.70866141732283472" right="0.70866141732283472" top="0.74803149606299213" bottom="0.74803149606299213" header="0.31496062992125984" footer="0.31496062992125984"/>
  <pageSetup paperSize="11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38"/>
  <sheetViews>
    <sheetView view="pageLayout" topLeftCell="A49" zoomScaleNormal="100" zoomScaleSheetLayoutView="91" workbookViewId="0">
      <selection activeCell="F71" sqref="F71"/>
    </sheetView>
  </sheetViews>
  <sheetFormatPr baseColWidth="10" defaultRowHeight="15"/>
  <cols>
    <col min="1" max="1" width="23.28515625" style="503" customWidth="1"/>
    <col min="2" max="2" width="4.42578125" customWidth="1"/>
    <col min="3" max="3" width="5.85546875" customWidth="1"/>
    <col min="4" max="4" width="43.85546875" customWidth="1"/>
    <col min="5" max="5" width="32.5703125" customWidth="1"/>
    <col min="6" max="6" width="43.85546875" customWidth="1"/>
    <col min="7" max="7" width="13" bestFit="1" customWidth="1"/>
  </cols>
  <sheetData>
    <row r="1" spans="1:26" ht="80.25" customHeight="1">
      <c r="A1" s="513"/>
      <c r="B1" s="1010" t="s">
        <v>1218</v>
      </c>
      <c r="C1" s="1011"/>
      <c r="D1" s="1011"/>
      <c r="E1" s="1011"/>
      <c r="F1" s="1012"/>
      <c r="G1" s="374"/>
      <c r="H1" s="374"/>
      <c r="I1" s="374"/>
      <c r="J1" s="374"/>
      <c r="K1" s="374"/>
      <c r="L1" s="374"/>
      <c r="M1" s="374"/>
      <c r="N1" s="374"/>
      <c r="O1" s="374"/>
      <c r="P1" s="374"/>
      <c r="Q1" s="374"/>
      <c r="R1" s="374"/>
      <c r="S1" s="374"/>
      <c r="T1" s="374"/>
      <c r="U1" s="374"/>
      <c r="V1" s="374"/>
      <c r="W1" s="374"/>
      <c r="X1" s="374"/>
      <c r="Y1" s="374"/>
      <c r="Z1" s="374"/>
    </row>
    <row r="2" spans="1:26" ht="15" customHeight="1">
      <c r="A2" s="513"/>
      <c r="B2" s="1013" t="s">
        <v>2</v>
      </c>
      <c r="C2" s="1014"/>
      <c r="D2" s="1014"/>
      <c r="E2" s="876">
        <v>2019</v>
      </c>
      <c r="F2" s="420">
        <v>2018</v>
      </c>
      <c r="G2" s="374"/>
      <c r="H2" s="374"/>
      <c r="I2" s="374"/>
      <c r="J2" s="374"/>
      <c r="K2" s="374"/>
      <c r="L2" s="374"/>
      <c r="M2" s="374"/>
      <c r="N2" s="374"/>
      <c r="O2" s="374"/>
      <c r="P2" s="374"/>
      <c r="Q2" s="374"/>
      <c r="R2" s="374"/>
      <c r="S2" s="374"/>
      <c r="T2" s="374"/>
      <c r="U2" s="374"/>
      <c r="V2" s="374"/>
      <c r="W2" s="374"/>
      <c r="X2" s="374"/>
      <c r="Y2" s="374"/>
      <c r="Z2" s="374"/>
    </row>
    <row r="3" spans="1:26">
      <c r="A3" s="513"/>
      <c r="B3" s="439"/>
      <c r="C3" s="441"/>
      <c r="D3" s="440"/>
      <c r="E3" s="440"/>
      <c r="F3" s="443"/>
      <c r="G3" s="374"/>
      <c r="H3" s="374"/>
      <c r="I3" s="374"/>
      <c r="J3" s="374"/>
      <c r="K3" s="374"/>
      <c r="L3" s="374"/>
      <c r="M3" s="374"/>
      <c r="N3" s="374"/>
      <c r="O3" s="374"/>
      <c r="P3" s="374"/>
      <c r="Q3" s="374"/>
      <c r="R3" s="374"/>
      <c r="S3" s="374"/>
      <c r="T3" s="374"/>
      <c r="U3" s="374"/>
      <c r="V3" s="374"/>
      <c r="W3" s="374"/>
      <c r="X3" s="374"/>
      <c r="Y3" s="374"/>
      <c r="Z3" s="374"/>
    </row>
    <row r="4" spans="1:26">
      <c r="A4" s="513"/>
      <c r="B4" s="442" t="s">
        <v>743</v>
      </c>
      <c r="C4" s="441"/>
      <c r="D4" s="444"/>
      <c r="E4" s="445"/>
      <c r="F4" s="446"/>
      <c r="G4" s="374"/>
      <c r="H4" s="374"/>
      <c r="I4" s="374"/>
      <c r="J4" s="374"/>
      <c r="K4" s="374"/>
      <c r="L4" s="374"/>
      <c r="M4" s="374"/>
      <c r="N4" s="374"/>
      <c r="O4" s="374"/>
      <c r="P4" s="374"/>
      <c r="Q4" s="374"/>
      <c r="R4" s="374"/>
      <c r="S4" s="374"/>
      <c r="T4" s="374"/>
      <c r="U4" s="374"/>
      <c r="V4" s="374"/>
      <c r="W4" s="374"/>
      <c r="X4" s="374"/>
      <c r="Y4" s="374"/>
      <c r="Z4" s="374"/>
    </row>
    <row r="5" spans="1:26">
      <c r="A5" s="513"/>
      <c r="B5" s="439"/>
      <c r="C5" s="448" t="s">
        <v>112</v>
      </c>
      <c r="D5" s="449"/>
      <c r="E5" s="450">
        <f>SUM(E6:E15)</f>
        <v>233332967.56999999</v>
      </c>
      <c r="F5" s="451">
        <f>SUM(F6:F15)</f>
        <v>914744256.02999997</v>
      </c>
      <c r="G5" s="374"/>
      <c r="H5" s="374"/>
      <c r="I5" s="374"/>
      <c r="J5" s="374"/>
      <c r="K5" s="374"/>
      <c r="L5" s="374"/>
      <c r="M5" s="374"/>
      <c r="N5" s="374"/>
      <c r="O5" s="374"/>
      <c r="P5" s="374"/>
      <c r="Q5" s="374"/>
      <c r="R5" s="374"/>
      <c r="S5" s="374"/>
      <c r="T5" s="374"/>
      <c r="U5" s="374"/>
      <c r="V5" s="374"/>
      <c r="W5" s="374"/>
      <c r="X5" s="374"/>
      <c r="Y5" s="374"/>
      <c r="Z5" s="374"/>
    </row>
    <row r="6" spans="1:26">
      <c r="A6" s="513"/>
      <c r="B6" s="439"/>
      <c r="C6" s="441"/>
      <c r="D6" s="407" t="s">
        <v>5</v>
      </c>
      <c r="E6" s="452"/>
      <c r="F6" s="453"/>
      <c r="G6" s="374"/>
      <c r="H6" s="374"/>
      <c r="I6" s="374"/>
      <c r="J6" s="374"/>
      <c r="K6" s="374"/>
      <c r="L6" s="374"/>
      <c r="M6" s="374"/>
      <c r="N6" s="374"/>
      <c r="O6" s="374"/>
      <c r="P6" s="374"/>
      <c r="Q6" s="374"/>
      <c r="R6" s="374"/>
      <c r="S6" s="374"/>
      <c r="T6" s="374"/>
      <c r="U6" s="374"/>
      <c r="V6" s="374"/>
      <c r="W6" s="374"/>
      <c r="X6" s="374"/>
      <c r="Y6" s="374"/>
      <c r="Z6" s="374"/>
    </row>
    <row r="7" spans="1:26">
      <c r="A7" s="513"/>
      <c r="B7" s="439"/>
      <c r="C7" s="441"/>
      <c r="D7" s="407" t="s">
        <v>161</v>
      </c>
      <c r="E7" s="452"/>
      <c r="F7" s="453"/>
      <c r="G7" s="374"/>
      <c r="H7" s="374"/>
      <c r="I7" s="374"/>
      <c r="J7" s="374"/>
      <c r="K7" s="374"/>
      <c r="L7" s="374"/>
      <c r="M7" s="374"/>
      <c r="N7" s="374"/>
      <c r="O7" s="374"/>
      <c r="P7" s="374"/>
      <c r="Q7" s="374"/>
      <c r="R7" s="374"/>
      <c r="S7" s="374"/>
      <c r="T7" s="374"/>
      <c r="U7" s="374"/>
      <c r="V7" s="374"/>
      <c r="W7" s="374"/>
      <c r="X7" s="374"/>
      <c r="Y7" s="374"/>
      <c r="Z7" s="374"/>
    </row>
    <row r="8" spans="1:26">
      <c r="A8" s="513"/>
      <c r="B8" s="439"/>
      <c r="C8" s="441"/>
      <c r="D8" s="407" t="s">
        <v>162</v>
      </c>
      <c r="E8" s="452"/>
      <c r="F8" s="453"/>
      <c r="G8" s="374"/>
      <c r="H8" s="374"/>
      <c r="I8" s="374"/>
      <c r="J8" s="374"/>
      <c r="K8" s="374"/>
      <c r="L8" s="374"/>
      <c r="M8" s="374"/>
      <c r="N8" s="374"/>
      <c r="O8" s="374"/>
      <c r="P8" s="374"/>
      <c r="Q8" s="374"/>
      <c r="R8" s="374"/>
      <c r="S8" s="374"/>
      <c r="T8" s="374"/>
      <c r="U8" s="374"/>
      <c r="V8" s="374"/>
      <c r="W8" s="374"/>
      <c r="X8" s="374"/>
      <c r="Y8" s="374"/>
      <c r="Z8" s="374"/>
    </row>
    <row r="9" spans="1:26">
      <c r="A9" s="513"/>
      <c r="B9" s="439"/>
      <c r="C9" s="441"/>
      <c r="D9" s="407" t="s">
        <v>9</v>
      </c>
      <c r="E9" s="452"/>
      <c r="F9" s="453"/>
      <c r="G9" s="374"/>
      <c r="H9" s="374"/>
      <c r="I9" s="374"/>
      <c r="J9" s="374"/>
      <c r="K9" s="374"/>
      <c r="L9" s="374"/>
      <c r="M9" s="374"/>
      <c r="N9" s="374"/>
      <c r="O9" s="374"/>
      <c r="P9" s="374"/>
      <c r="Q9" s="374"/>
      <c r="R9" s="374"/>
      <c r="S9" s="374"/>
      <c r="T9" s="374"/>
      <c r="U9" s="374"/>
      <c r="V9" s="374"/>
      <c r="W9" s="374"/>
      <c r="X9" s="374"/>
      <c r="Y9" s="374"/>
      <c r="Z9" s="374"/>
    </row>
    <row r="10" spans="1:26">
      <c r="A10" s="513"/>
      <c r="B10" s="439"/>
      <c r="C10" s="441"/>
      <c r="D10" s="407" t="s">
        <v>10</v>
      </c>
      <c r="E10" s="452">
        <v>0</v>
      </c>
      <c r="F10" s="453">
        <v>79447511.189999998</v>
      </c>
      <c r="G10" s="374"/>
      <c r="H10" s="374"/>
      <c r="I10" s="374"/>
      <c r="J10" s="374"/>
      <c r="K10" s="374"/>
      <c r="L10" s="374"/>
      <c r="M10" s="374"/>
      <c r="N10" s="374"/>
      <c r="O10" s="374"/>
      <c r="P10" s="374"/>
      <c r="Q10" s="374"/>
      <c r="R10" s="374"/>
      <c r="S10" s="374"/>
      <c r="T10" s="374"/>
      <c r="U10" s="374"/>
      <c r="V10" s="374"/>
      <c r="W10" s="374"/>
      <c r="X10" s="374"/>
      <c r="Y10" s="374"/>
      <c r="Z10" s="374"/>
    </row>
    <row r="11" spans="1:26">
      <c r="A11" s="513"/>
      <c r="B11" s="439"/>
      <c r="C11" s="441"/>
      <c r="D11" s="407" t="s">
        <v>11</v>
      </c>
      <c r="E11" s="452">
        <v>0</v>
      </c>
      <c r="F11" s="453">
        <v>2910524.5</v>
      </c>
      <c r="G11" s="374"/>
      <c r="H11" s="374"/>
      <c r="I11" s="374"/>
      <c r="J11" s="374"/>
      <c r="K11" s="374"/>
      <c r="L11" s="374"/>
      <c r="M11" s="374"/>
      <c r="N11" s="374"/>
      <c r="O11" s="374"/>
      <c r="P11" s="374"/>
      <c r="Q11" s="374"/>
      <c r="R11" s="374"/>
      <c r="S11" s="374"/>
      <c r="T11" s="374"/>
      <c r="U11" s="374"/>
      <c r="V11" s="374"/>
      <c r="W11" s="374"/>
      <c r="X11" s="374"/>
      <c r="Y11" s="374"/>
      <c r="Z11" s="374"/>
    </row>
    <row r="12" spans="1:26">
      <c r="A12" s="513"/>
      <c r="B12" s="439"/>
      <c r="C12" s="441"/>
      <c r="D12" s="407" t="s">
        <v>13</v>
      </c>
      <c r="E12" s="452">
        <v>39703870</v>
      </c>
      <c r="F12" s="453">
        <v>0</v>
      </c>
      <c r="G12" s="374"/>
      <c r="H12" s="374"/>
      <c r="I12" s="374"/>
      <c r="J12" s="374"/>
      <c r="K12" s="374"/>
      <c r="L12" s="374"/>
      <c r="M12" s="374"/>
      <c r="N12" s="374"/>
      <c r="O12" s="374"/>
      <c r="P12" s="374"/>
      <c r="Q12" s="374"/>
      <c r="R12" s="374"/>
      <c r="S12" s="374"/>
      <c r="T12" s="374"/>
      <c r="U12" s="374"/>
      <c r="V12" s="374"/>
      <c r="W12" s="374"/>
      <c r="X12" s="374"/>
      <c r="Y12" s="374"/>
      <c r="Z12" s="374"/>
    </row>
    <row r="13" spans="1:26" ht="33.75">
      <c r="A13" s="513"/>
      <c r="B13" s="439"/>
      <c r="C13" s="441"/>
      <c r="D13" s="872" t="s">
        <v>1234</v>
      </c>
      <c r="E13" s="452">
        <v>1013109.43</v>
      </c>
      <c r="F13" s="453">
        <v>26598015.23</v>
      </c>
      <c r="G13" s="374"/>
      <c r="H13" s="374"/>
      <c r="I13" s="374"/>
      <c r="J13" s="374"/>
      <c r="K13" s="374"/>
      <c r="L13" s="374"/>
      <c r="M13" s="374"/>
      <c r="N13" s="374"/>
      <c r="O13" s="374"/>
      <c r="P13" s="374"/>
      <c r="Q13" s="374"/>
      <c r="R13" s="374"/>
      <c r="S13" s="374"/>
      <c r="T13" s="374"/>
      <c r="U13" s="374"/>
      <c r="V13" s="374"/>
      <c r="W13" s="374"/>
      <c r="X13" s="374"/>
      <c r="Y13" s="374"/>
      <c r="Z13" s="374"/>
    </row>
    <row r="14" spans="1:26">
      <c r="A14" s="513"/>
      <c r="B14" s="439"/>
      <c r="C14" s="441"/>
      <c r="D14" s="407" t="s">
        <v>164</v>
      </c>
      <c r="E14" s="452">
        <v>190456306.97</v>
      </c>
      <c r="F14" s="453">
        <v>798626207.33000004</v>
      </c>
      <c r="G14" s="374"/>
      <c r="H14" s="374"/>
      <c r="I14" s="374"/>
      <c r="J14" s="374"/>
      <c r="K14" s="374"/>
      <c r="L14" s="374"/>
      <c r="M14" s="374"/>
      <c r="N14" s="374"/>
      <c r="O14" s="374"/>
      <c r="P14" s="374"/>
      <c r="Q14" s="374"/>
      <c r="R14" s="374"/>
      <c r="S14" s="374"/>
      <c r="T14" s="374"/>
      <c r="U14" s="374"/>
      <c r="V14" s="374"/>
      <c r="W14" s="374"/>
      <c r="X14" s="374"/>
      <c r="Y14" s="374"/>
      <c r="Z14" s="374"/>
    </row>
    <row r="15" spans="1:26">
      <c r="A15" s="513"/>
      <c r="B15" s="439"/>
      <c r="C15" s="441"/>
      <c r="D15" s="407" t="s">
        <v>165</v>
      </c>
      <c r="E15" s="452">
        <v>2159681.17</v>
      </c>
      <c r="F15" s="453">
        <v>7161997.7800000003</v>
      </c>
      <c r="G15" s="374"/>
      <c r="H15" s="374"/>
      <c r="I15" s="374"/>
      <c r="J15" s="374"/>
      <c r="K15" s="374"/>
      <c r="L15" s="374"/>
      <c r="M15" s="374"/>
      <c r="N15" s="374"/>
      <c r="O15" s="374"/>
      <c r="P15" s="374"/>
      <c r="Q15" s="374"/>
      <c r="R15" s="374"/>
      <c r="S15" s="374"/>
      <c r="T15" s="374"/>
      <c r="U15" s="374"/>
      <c r="V15" s="374"/>
      <c r="W15" s="374"/>
      <c r="X15" s="374"/>
      <c r="Y15" s="374"/>
      <c r="Z15" s="374"/>
    </row>
    <row r="16" spans="1:26">
      <c r="A16" s="513"/>
      <c r="B16" s="439"/>
      <c r="C16" s="448" t="s">
        <v>113</v>
      </c>
      <c r="D16" s="449"/>
      <c r="E16" s="450">
        <f>SUM(E17:E32)</f>
        <v>177283747.72</v>
      </c>
      <c r="F16" s="451">
        <f>SUM(F17:F32)</f>
        <v>947535562.90999997</v>
      </c>
      <c r="G16" s="374"/>
      <c r="H16" s="374"/>
      <c r="I16" s="374"/>
      <c r="J16" s="374"/>
      <c r="K16" s="374"/>
      <c r="L16" s="374"/>
      <c r="M16" s="374"/>
      <c r="N16" s="374"/>
      <c r="O16" s="374"/>
      <c r="P16" s="374"/>
      <c r="Q16" s="374"/>
      <c r="R16" s="374"/>
      <c r="S16" s="374"/>
      <c r="T16" s="374"/>
      <c r="U16" s="374"/>
      <c r="V16" s="374"/>
      <c r="W16" s="374"/>
      <c r="X16" s="374"/>
      <c r="Y16" s="374"/>
      <c r="Z16" s="374"/>
    </row>
    <row r="17" spans="1:26">
      <c r="A17" s="513"/>
      <c r="B17" s="439"/>
      <c r="C17" s="441"/>
      <c r="D17" s="407" t="s">
        <v>166</v>
      </c>
      <c r="E17" s="452">
        <v>164443717.49000001</v>
      </c>
      <c r="F17" s="453">
        <v>733867255.27999997</v>
      </c>
      <c r="G17" s="374"/>
      <c r="H17" s="374"/>
      <c r="I17" s="374"/>
      <c r="J17" s="374"/>
      <c r="K17" s="374"/>
      <c r="L17" s="374"/>
      <c r="M17" s="374"/>
      <c r="N17" s="374"/>
      <c r="O17" s="374"/>
      <c r="P17" s="374"/>
      <c r="Q17" s="374"/>
      <c r="R17" s="374"/>
      <c r="S17" s="374"/>
      <c r="T17" s="374"/>
      <c r="U17" s="374"/>
      <c r="V17" s="374"/>
      <c r="W17" s="374"/>
      <c r="X17" s="374"/>
      <c r="Y17" s="374"/>
      <c r="Z17" s="374"/>
    </row>
    <row r="18" spans="1:26">
      <c r="A18" s="513"/>
      <c r="B18" s="439"/>
      <c r="C18" s="441"/>
      <c r="D18" s="407" t="s">
        <v>6</v>
      </c>
      <c r="E18" s="452">
        <v>1183789.23</v>
      </c>
      <c r="F18" s="453">
        <v>51440005.030000001</v>
      </c>
      <c r="G18" s="374"/>
      <c r="H18" s="374"/>
      <c r="I18" s="374"/>
      <c r="J18" s="374"/>
      <c r="K18" s="374"/>
      <c r="L18" s="374"/>
      <c r="M18" s="374"/>
      <c r="N18" s="374"/>
      <c r="O18" s="374"/>
      <c r="P18" s="374"/>
      <c r="Q18" s="374"/>
      <c r="R18" s="374"/>
      <c r="S18" s="374"/>
      <c r="T18" s="374"/>
      <c r="U18" s="374"/>
      <c r="V18" s="374"/>
      <c r="W18" s="374"/>
      <c r="X18" s="374"/>
      <c r="Y18" s="374"/>
      <c r="Z18" s="374"/>
    </row>
    <row r="19" spans="1:26">
      <c r="A19" s="513"/>
      <c r="B19" s="439"/>
      <c r="C19" s="441"/>
      <c r="D19" s="407" t="s">
        <v>8</v>
      </c>
      <c r="E19" s="452">
        <v>11509751.15</v>
      </c>
      <c r="F19" s="453">
        <v>104122738.64</v>
      </c>
      <c r="G19" s="374"/>
      <c r="H19" s="374"/>
      <c r="I19" s="374"/>
      <c r="J19" s="374"/>
      <c r="K19" s="374"/>
      <c r="L19" s="374"/>
      <c r="M19" s="374"/>
      <c r="N19" s="374"/>
      <c r="O19" s="374"/>
      <c r="P19" s="374"/>
      <c r="Q19" s="374"/>
      <c r="R19" s="374"/>
      <c r="S19" s="374"/>
      <c r="T19" s="374"/>
      <c r="U19" s="374"/>
      <c r="V19" s="374"/>
      <c r="W19" s="374"/>
      <c r="X19" s="374"/>
      <c r="Y19" s="374"/>
      <c r="Z19" s="374"/>
    </row>
    <row r="20" spans="1:26">
      <c r="A20" s="513"/>
      <c r="B20" s="439"/>
      <c r="C20" s="441"/>
      <c r="D20" s="407" t="s">
        <v>12</v>
      </c>
      <c r="E20" s="452"/>
      <c r="F20" s="453"/>
      <c r="G20" s="374"/>
      <c r="H20" s="374"/>
      <c r="I20" s="374"/>
      <c r="J20" s="374"/>
      <c r="K20" s="374"/>
      <c r="L20" s="374"/>
      <c r="M20" s="374"/>
      <c r="N20" s="374"/>
      <c r="O20" s="374"/>
      <c r="P20" s="374"/>
      <c r="Q20" s="374"/>
      <c r="R20" s="374"/>
      <c r="S20" s="374"/>
      <c r="T20" s="374"/>
      <c r="U20" s="374"/>
      <c r="V20" s="374"/>
      <c r="W20" s="374"/>
      <c r="X20" s="374"/>
      <c r="Y20" s="374"/>
      <c r="Z20" s="374"/>
    </row>
    <row r="21" spans="1:26">
      <c r="A21" s="513"/>
      <c r="B21" s="439"/>
      <c r="C21" s="441"/>
      <c r="D21" s="407" t="s">
        <v>169</v>
      </c>
      <c r="E21" s="452"/>
      <c r="F21" s="453"/>
      <c r="G21" s="374"/>
      <c r="H21" s="374"/>
      <c r="I21" s="374"/>
      <c r="J21" s="374"/>
      <c r="K21" s="374"/>
      <c r="L21" s="374"/>
      <c r="M21" s="374"/>
      <c r="N21" s="374"/>
      <c r="O21" s="374"/>
      <c r="P21" s="374"/>
      <c r="Q21" s="374"/>
      <c r="R21" s="374"/>
      <c r="S21" s="374"/>
      <c r="T21" s="374"/>
      <c r="U21" s="374"/>
      <c r="V21" s="374"/>
      <c r="W21" s="374"/>
      <c r="X21" s="374"/>
      <c r="Y21" s="374"/>
      <c r="Z21" s="374"/>
    </row>
    <row r="22" spans="1:26">
      <c r="A22" s="513"/>
      <c r="B22" s="439"/>
      <c r="C22" s="441"/>
      <c r="D22" s="407" t="s">
        <v>170</v>
      </c>
      <c r="E22" s="452"/>
      <c r="F22" s="453"/>
      <c r="G22" s="374"/>
      <c r="H22" s="374"/>
      <c r="I22" s="374"/>
      <c r="J22" s="374"/>
      <c r="K22" s="374"/>
      <c r="L22" s="374"/>
      <c r="M22" s="374"/>
      <c r="N22" s="374"/>
      <c r="O22" s="374"/>
      <c r="P22" s="374"/>
      <c r="Q22" s="374"/>
      <c r="R22" s="374"/>
      <c r="S22" s="374"/>
      <c r="T22" s="374"/>
      <c r="U22" s="374"/>
      <c r="V22" s="374"/>
      <c r="W22" s="374"/>
      <c r="X22" s="374"/>
      <c r="Y22" s="374"/>
      <c r="Z22" s="374"/>
    </row>
    <row r="23" spans="1:26">
      <c r="A23" s="513"/>
      <c r="B23" s="439"/>
      <c r="C23" s="441"/>
      <c r="D23" s="407" t="s">
        <v>17</v>
      </c>
      <c r="E23" s="452">
        <v>29120</v>
      </c>
      <c r="F23" s="453">
        <v>4682043.13</v>
      </c>
      <c r="G23" s="374"/>
      <c r="H23" s="374"/>
      <c r="I23" s="374"/>
      <c r="J23" s="374"/>
      <c r="K23" s="374"/>
      <c r="L23" s="374"/>
      <c r="M23" s="374"/>
      <c r="N23" s="374"/>
      <c r="O23" s="374"/>
      <c r="P23" s="374"/>
      <c r="Q23" s="374"/>
      <c r="R23" s="374"/>
      <c r="S23" s="374"/>
      <c r="T23" s="374"/>
      <c r="U23" s="374"/>
      <c r="V23" s="374"/>
      <c r="W23" s="374"/>
      <c r="X23" s="374"/>
      <c r="Y23" s="374"/>
      <c r="Z23" s="374"/>
    </row>
    <row r="24" spans="1:26">
      <c r="A24" s="513"/>
      <c r="B24" s="439"/>
      <c r="C24" s="441"/>
      <c r="D24" s="407" t="s">
        <v>19</v>
      </c>
      <c r="E24" s="452"/>
      <c r="F24" s="453"/>
      <c r="G24" s="374"/>
      <c r="H24" s="374"/>
      <c r="I24" s="374"/>
      <c r="J24" s="374"/>
      <c r="K24" s="374"/>
      <c r="L24" s="374"/>
      <c r="M24" s="374"/>
      <c r="N24" s="374"/>
      <c r="O24" s="374"/>
      <c r="P24" s="374"/>
      <c r="Q24" s="374"/>
      <c r="R24" s="374"/>
      <c r="S24" s="374"/>
      <c r="T24" s="374"/>
      <c r="U24" s="374"/>
      <c r="V24" s="374"/>
      <c r="W24" s="374"/>
      <c r="X24" s="374"/>
      <c r="Y24" s="374"/>
      <c r="Z24" s="374"/>
    </row>
    <row r="25" spans="1:26" ht="22.5">
      <c r="A25" s="513"/>
      <c r="B25" s="439"/>
      <c r="C25" s="441"/>
      <c r="D25" s="407" t="s">
        <v>21</v>
      </c>
      <c r="E25" s="452"/>
      <c r="F25" s="453"/>
      <c r="G25" s="374"/>
      <c r="H25" s="374"/>
      <c r="I25" s="374"/>
      <c r="J25" s="374"/>
      <c r="K25" s="374"/>
      <c r="L25" s="374"/>
      <c r="M25" s="374"/>
      <c r="N25" s="374"/>
      <c r="O25" s="374"/>
      <c r="P25" s="374"/>
      <c r="Q25" s="374"/>
      <c r="R25" s="374"/>
      <c r="S25" s="374"/>
      <c r="T25" s="374"/>
      <c r="U25" s="374"/>
      <c r="V25" s="374"/>
      <c r="W25" s="374"/>
      <c r="X25" s="374"/>
      <c r="Y25" s="374"/>
      <c r="Z25" s="374"/>
    </row>
    <row r="26" spans="1:26">
      <c r="A26" s="513"/>
      <c r="B26" s="439"/>
      <c r="C26" s="441"/>
      <c r="D26" s="407" t="s">
        <v>22</v>
      </c>
      <c r="E26" s="452"/>
      <c r="F26" s="453"/>
      <c r="G26" s="374"/>
      <c r="H26" s="374"/>
      <c r="I26" s="374"/>
      <c r="J26" s="374"/>
      <c r="K26" s="374"/>
      <c r="L26" s="374"/>
      <c r="M26" s="374"/>
      <c r="N26" s="374"/>
      <c r="O26" s="374"/>
      <c r="P26" s="374"/>
      <c r="Q26" s="374"/>
      <c r="R26" s="374"/>
      <c r="S26" s="374"/>
      <c r="T26" s="374"/>
      <c r="U26" s="374"/>
      <c r="V26" s="374"/>
      <c r="W26" s="374"/>
      <c r="X26" s="374"/>
      <c r="Y26" s="374"/>
      <c r="Z26" s="374"/>
    </row>
    <row r="27" spans="1:26">
      <c r="A27" s="513"/>
      <c r="B27" s="439"/>
      <c r="C27" s="441"/>
      <c r="D27" s="407" t="s">
        <v>23</v>
      </c>
      <c r="E27" s="452"/>
      <c r="F27" s="453"/>
      <c r="G27" s="374"/>
      <c r="H27" s="374"/>
      <c r="I27" s="374"/>
      <c r="J27" s="374"/>
      <c r="K27" s="374"/>
      <c r="L27" s="374"/>
      <c r="M27" s="374"/>
      <c r="N27" s="374"/>
      <c r="O27" s="374"/>
      <c r="P27" s="374"/>
      <c r="Q27" s="374"/>
      <c r="R27" s="374"/>
      <c r="S27" s="374"/>
      <c r="T27" s="374"/>
      <c r="U27" s="374"/>
      <c r="V27" s="374"/>
      <c r="W27" s="374"/>
      <c r="X27" s="374"/>
      <c r="Y27" s="374"/>
      <c r="Z27" s="374"/>
    </row>
    <row r="28" spans="1:26">
      <c r="A28" s="513"/>
      <c r="B28" s="439"/>
      <c r="C28" s="441"/>
      <c r="D28" s="407" t="s">
        <v>25</v>
      </c>
      <c r="E28" s="452"/>
      <c r="F28" s="453"/>
      <c r="G28" s="374"/>
      <c r="H28" s="374"/>
      <c r="I28" s="374"/>
      <c r="J28" s="374"/>
      <c r="K28" s="374"/>
      <c r="L28" s="374"/>
      <c r="M28" s="374"/>
      <c r="N28" s="374"/>
      <c r="O28" s="374"/>
      <c r="P28" s="374"/>
      <c r="Q28" s="374"/>
      <c r="R28" s="374"/>
      <c r="S28" s="374"/>
      <c r="T28" s="374"/>
      <c r="U28" s="374"/>
      <c r="V28" s="374"/>
      <c r="W28" s="374"/>
      <c r="X28" s="374"/>
      <c r="Y28" s="374"/>
      <c r="Z28" s="374"/>
    </row>
    <row r="29" spans="1:26">
      <c r="A29" s="513"/>
      <c r="B29" s="439"/>
      <c r="C29" s="441"/>
      <c r="D29" s="407" t="s">
        <v>173</v>
      </c>
      <c r="E29" s="452"/>
      <c r="F29" s="453"/>
      <c r="G29" s="374"/>
      <c r="H29" s="374"/>
      <c r="I29" s="374"/>
      <c r="J29" s="374"/>
      <c r="K29" s="374"/>
      <c r="L29" s="374"/>
      <c r="M29" s="374"/>
      <c r="N29" s="374"/>
      <c r="O29" s="374"/>
      <c r="P29" s="374"/>
      <c r="Q29" s="374"/>
      <c r="R29" s="374"/>
      <c r="S29" s="374"/>
      <c r="T29" s="374"/>
      <c r="U29" s="374"/>
      <c r="V29" s="374"/>
      <c r="W29" s="374"/>
      <c r="X29" s="374"/>
      <c r="Y29" s="374"/>
      <c r="Z29" s="374"/>
    </row>
    <row r="30" spans="1:26">
      <c r="A30" s="513"/>
      <c r="B30" s="439"/>
      <c r="C30" s="441"/>
      <c r="D30" s="407" t="s">
        <v>30</v>
      </c>
      <c r="E30" s="452"/>
      <c r="F30" s="453"/>
      <c r="G30" s="374"/>
      <c r="H30" s="374"/>
      <c r="I30" s="374"/>
      <c r="J30" s="374"/>
      <c r="K30" s="374"/>
      <c r="L30" s="374"/>
      <c r="M30" s="374"/>
      <c r="N30" s="374"/>
      <c r="O30" s="374"/>
      <c r="P30" s="374"/>
      <c r="Q30" s="374"/>
      <c r="R30" s="374"/>
      <c r="S30" s="374"/>
      <c r="T30" s="374"/>
      <c r="U30" s="374"/>
      <c r="V30" s="374"/>
      <c r="W30" s="374"/>
      <c r="X30" s="374"/>
      <c r="Y30" s="374"/>
      <c r="Z30" s="374"/>
    </row>
    <row r="31" spans="1:26">
      <c r="A31" s="513"/>
      <c r="B31" s="439"/>
      <c r="C31" s="441"/>
      <c r="D31" s="407" t="s">
        <v>32</v>
      </c>
      <c r="E31" s="452"/>
      <c r="F31" s="453"/>
      <c r="G31" s="374"/>
      <c r="H31" s="374"/>
      <c r="I31" s="374"/>
      <c r="J31" s="374"/>
      <c r="K31" s="374"/>
      <c r="L31" s="374"/>
      <c r="M31" s="374"/>
      <c r="N31" s="374"/>
      <c r="O31" s="374"/>
      <c r="P31" s="374"/>
      <c r="Q31" s="374"/>
      <c r="R31" s="374"/>
      <c r="S31" s="374"/>
      <c r="T31" s="374"/>
      <c r="U31" s="374"/>
      <c r="V31" s="374"/>
      <c r="W31" s="374"/>
      <c r="X31" s="374"/>
      <c r="Y31" s="374"/>
      <c r="Z31" s="374"/>
    </row>
    <row r="32" spans="1:26">
      <c r="A32" s="513"/>
      <c r="B32" s="439"/>
      <c r="C32" s="441"/>
      <c r="D32" s="407" t="s">
        <v>174</v>
      </c>
      <c r="E32" s="873">
        <v>117369.85</v>
      </c>
      <c r="F32" s="453">
        <v>53423520.829999998</v>
      </c>
      <c r="G32" s="374"/>
      <c r="H32" s="374"/>
      <c r="I32" s="374"/>
      <c r="J32" s="374"/>
      <c r="K32" s="374"/>
      <c r="L32" s="374"/>
      <c r="M32" s="374"/>
      <c r="N32" s="374"/>
      <c r="O32" s="374"/>
      <c r="P32" s="374"/>
      <c r="Q32" s="374"/>
      <c r="R32" s="374"/>
      <c r="S32" s="374"/>
      <c r="T32" s="374"/>
      <c r="U32" s="374"/>
      <c r="V32" s="374"/>
      <c r="W32" s="374"/>
      <c r="X32" s="374"/>
      <c r="Y32" s="374"/>
      <c r="Z32" s="374"/>
    </row>
    <row r="33" spans="1:26">
      <c r="A33" s="513"/>
      <c r="B33" s="454" t="s">
        <v>744</v>
      </c>
      <c r="C33" s="441"/>
      <c r="D33" s="401"/>
      <c r="E33" s="450">
        <f>+E5-E16</f>
        <v>56049219.849999994</v>
      </c>
      <c r="F33" s="450">
        <f>+F5-F16</f>
        <v>-32791306.879999995</v>
      </c>
      <c r="G33" s="374"/>
      <c r="H33" s="374"/>
      <c r="I33" s="374"/>
      <c r="J33" s="374"/>
      <c r="K33" s="374"/>
      <c r="L33" s="374"/>
      <c r="M33" s="374"/>
      <c r="N33" s="374"/>
      <c r="O33" s="374"/>
      <c r="P33" s="374"/>
      <c r="Q33" s="374"/>
      <c r="R33" s="374"/>
      <c r="S33" s="374"/>
      <c r="T33" s="374"/>
      <c r="U33" s="374"/>
      <c r="V33" s="374"/>
      <c r="W33" s="374"/>
      <c r="X33" s="374"/>
      <c r="Y33" s="374"/>
      <c r="Z33" s="374"/>
    </row>
    <row r="34" spans="1:26">
      <c r="A34" s="513"/>
      <c r="B34" s="455"/>
      <c r="C34" s="441"/>
      <c r="D34" s="401"/>
      <c r="E34" s="450"/>
      <c r="F34" s="451"/>
      <c r="G34" s="374"/>
      <c r="H34" s="374"/>
      <c r="I34" s="374"/>
      <c r="J34" s="374"/>
      <c r="K34" s="374"/>
      <c r="L34" s="374"/>
      <c r="M34" s="374"/>
      <c r="N34" s="374"/>
      <c r="O34" s="374"/>
      <c r="P34" s="374"/>
      <c r="Q34" s="374"/>
      <c r="R34" s="374"/>
      <c r="S34" s="374"/>
      <c r="T34" s="374"/>
      <c r="U34" s="374"/>
      <c r="V34" s="374"/>
      <c r="W34" s="374"/>
      <c r="X34" s="374"/>
      <c r="Y34" s="374"/>
      <c r="Z34" s="374"/>
    </row>
    <row r="35" spans="1:26">
      <c r="A35" s="513"/>
      <c r="B35" s="442" t="s">
        <v>745</v>
      </c>
      <c r="C35" s="441"/>
      <c r="D35" s="444"/>
      <c r="E35" s="452"/>
      <c r="F35" s="453"/>
      <c r="G35" s="374"/>
      <c r="H35" s="374"/>
      <c r="I35" s="374"/>
      <c r="J35" s="374"/>
      <c r="K35" s="374"/>
      <c r="L35" s="374"/>
      <c r="M35" s="374"/>
      <c r="N35" s="374"/>
      <c r="O35" s="374"/>
      <c r="P35" s="374"/>
      <c r="Q35" s="374"/>
      <c r="R35" s="374"/>
      <c r="S35" s="374"/>
      <c r="T35" s="374"/>
      <c r="U35" s="374"/>
      <c r="V35" s="374"/>
      <c r="W35" s="374"/>
      <c r="X35" s="374"/>
      <c r="Y35" s="374"/>
      <c r="Z35" s="374"/>
    </row>
    <row r="36" spans="1:26">
      <c r="A36" s="513"/>
      <c r="B36" s="439"/>
      <c r="C36" s="448" t="s">
        <v>112</v>
      </c>
      <c r="D36" s="449"/>
      <c r="E36" s="450">
        <f>SUM(E37:E39)</f>
        <v>3568696.78</v>
      </c>
      <c r="F36" s="451">
        <f>SUM(F37:F39)</f>
        <v>91217883.449999988</v>
      </c>
      <c r="G36" s="374"/>
      <c r="H36" s="374"/>
      <c r="I36" s="374"/>
      <c r="J36" s="374"/>
      <c r="K36" s="374"/>
      <c r="L36" s="374"/>
      <c r="M36" s="374"/>
      <c r="N36" s="374"/>
      <c r="O36" s="374"/>
      <c r="P36" s="374"/>
      <c r="Q36" s="374"/>
      <c r="R36" s="374"/>
      <c r="S36" s="374"/>
      <c r="T36" s="374"/>
      <c r="U36" s="374"/>
      <c r="V36" s="374"/>
      <c r="W36" s="374"/>
      <c r="X36" s="374"/>
      <c r="Y36" s="374"/>
      <c r="Z36" s="374"/>
    </row>
    <row r="37" spans="1:26" ht="22.5">
      <c r="A37" s="513"/>
      <c r="B37" s="439"/>
      <c r="C37" s="441"/>
      <c r="D37" s="407" t="s">
        <v>82</v>
      </c>
      <c r="E37" s="452">
        <v>3568696.78</v>
      </c>
      <c r="F37" s="453">
        <v>19497317.949999999</v>
      </c>
      <c r="G37" s="374"/>
      <c r="H37" s="374"/>
      <c r="I37" s="374"/>
      <c r="J37" s="374"/>
      <c r="K37" s="374"/>
      <c r="L37" s="374"/>
      <c r="M37" s="374"/>
      <c r="N37" s="374"/>
      <c r="O37" s="374"/>
      <c r="P37" s="374"/>
      <c r="Q37" s="374"/>
      <c r="R37" s="374"/>
      <c r="S37" s="374"/>
      <c r="T37" s="374"/>
      <c r="U37" s="374"/>
      <c r="V37" s="374"/>
      <c r="W37" s="374"/>
      <c r="X37" s="374"/>
      <c r="Y37" s="374"/>
      <c r="Z37" s="374"/>
    </row>
    <row r="38" spans="1:26">
      <c r="A38" s="513"/>
      <c r="B38" s="439"/>
      <c r="C38" s="441"/>
      <c r="D38" s="407" t="s">
        <v>84</v>
      </c>
      <c r="E38" s="452">
        <v>0</v>
      </c>
      <c r="F38" s="453">
        <v>27601612.129999999</v>
      </c>
      <c r="G38" s="374"/>
      <c r="H38" s="374"/>
      <c r="I38" s="374"/>
      <c r="J38" s="374"/>
      <c r="K38" s="374"/>
      <c r="L38" s="374"/>
      <c r="M38" s="374"/>
      <c r="N38" s="374"/>
      <c r="O38" s="374"/>
      <c r="P38" s="374"/>
      <c r="Q38" s="374"/>
      <c r="R38" s="374"/>
      <c r="S38" s="374"/>
      <c r="T38" s="374"/>
      <c r="U38" s="374"/>
      <c r="V38" s="374"/>
      <c r="W38" s="374"/>
      <c r="X38" s="374"/>
      <c r="Y38" s="374"/>
      <c r="Z38" s="374"/>
    </row>
    <row r="39" spans="1:26">
      <c r="A39" s="513"/>
      <c r="B39" s="439"/>
      <c r="C39" s="441"/>
      <c r="D39" s="407" t="s">
        <v>746</v>
      </c>
      <c r="E39" s="452">
        <v>0</v>
      </c>
      <c r="F39" s="453">
        <v>44118953.369999997</v>
      </c>
      <c r="G39" s="374"/>
      <c r="H39" s="374"/>
      <c r="I39" s="374"/>
      <c r="J39" s="374"/>
      <c r="K39" s="374"/>
      <c r="L39" s="374"/>
      <c r="M39" s="374"/>
      <c r="N39" s="374"/>
      <c r="O39" s="374"/>
      <c r="P39" s="374"/>
      <c r="Q39" s="374"/>
      <c r="R39" s="374"/>
      <c r="S39" s="374"/>
      <c r="T39" s="374"/>
      <c r="U39" s="374"/>
      <c r="V39" s="374"/>
      <c r="W39" s="374"/>
      <c r="X39" s="374"/>
      <c r="Y39" s="374"/>
      <c r="Z39" s="374"/>
    </row>
    <row r="40" spans="1:26">
      <c r="A40" s="513"/>
      <c r="B40" s="439"/>
      <c r="C40" s="448" t="s">
        <v>113</v>
      </c>
      <c r="D40" s="449"/>
      <c r="E40" s="450">
        <f>SUM(E41:E43)</f>
        <v>903527.09</v>
      </c>
      <c r="F40" s="451">
        <f>SUM(F41:F43)</f>
        <v>50616576.039999999</v>
      </c>
      <c r="G40" s="374"/>
      <c r="H40" s="374"/>
      <c r="I40" s="374"/>
      <c r="J40" s="374"/>
      <c r="K40" s="374"/>
      <c r="L40" s="374"/>
      <c r="M40" s="374"/>
      <c r="N40" s="374"/>
      <c r="O40" s="374"/>
      <c r="P40" s="374"/>
      <c r="Q40" s="374"/>
      <c r="R40" s="374"/>
      <c r="S40" s="374"/>
      <c r="T40" s="374"/>
      <c r="U40" s="374"/>
      <c r="V40" s="374"/>
      <c r="W40" s="374"/>
      <c r="X40" s="374"/>
      <c r="Y40" s="374"/>
      <c r="Z40" s="374"/>
    </row>
    <row r="41" spans="1:26" ht="22.5">
      <c r="A41" s="513"/>
      <c r="B41" s="439"/>
      <c r="C41" s="441"/>
      <c r="D41" s="407" t="s">
        <v>82</v>
      </c>
      <c r="E41" s="452">
        <v>0</v>
      </c>
      <c r="F41" s="453">
        <v>0</v>
      </c>
      <c r="G41" s="374"/>
      <c r="H41" s="374"/>
      <c r="I41" s="374"/>
      <c r="J41" s="374"/>
      <c r="K41" s="374"/>
      <c r="L41" s="374"/>
      <c r="M41" s="374"/>
      <c r="N41" s="374"/>
      <c r="O41" s="374"/>
      <c r="P41" s="374"/>
      <c r="Q41" s="374"/>
      <c r="R41" s="374"/>
      <c r="S41" s="374"/>
      <c r="T41" s="374"/>
      <c r="U41" s="374"/>
      <c r="V41" s="374"/>
      <c r="W41" s="374"/>
      <c r="X41" s="374"/>
      <c r="Y41" s="374"/>
      <c r="Z41" s="374"/>
    </row>
    <row r="42" spans="1:26">
      <c r="A42" s="513"/>
      <c r="B42" s="439"/>
      <c r="C42" s="441"/>
      <c r="D42" s="407" t="s">
        <v>84</v>
      </c>
      <c r="E42" s="452">
        <v>903527.09</v>
      </c>
      <c r="F42" s="453">
        <v>50616576.039999999</v>
      </c>
      <c r="G42" s="374"/>
      <c r="H42" s="374"/>
      <c r="I42" s="374"/>
      <c r="J42" s="374"/>
      <c r="K42" s="374"/>
      <c r="L42" s="374"/>
      <c r="M42" s="374"/>
      <c r="N42" s="374"/>
      <c r="O42" s="374"/>
      <c r="P42" s="374"/>
      <c r="Q42" s="374"/>
      <c r="R42" s="374"/>
      <c r="S42" s="374"/>
      <c r="T42" s="374"/>
      <c r="U42" s="374"/>
      <c r="V42" s="374"/>
      <c r="W42" s="374"/>
      <c r="X42" s="374"/>
      <c r="Y42" s="374"/>
      <c r="Z42" s="374"/>
    </row>
    <row r="43" spans="1:26">
      <c r="A43" s="513"/>
      <c r="B43" s="439"/>
      <c r="C43" s="441"/>
      <c r="D43" s="407" t="s">
        <v>163</v>
      </c>
      <c r="E43" s="452"/>
      <c r="F43" s="453"/>
      <c r="G43" s="374"/>
      <c r="H43" s="374"/>
      <c r="I43" s="374"/>
      <c r="J43" s="374"/>
      <c r="K43" s="374"/>
      <c r="L43" s="374"/>
      <c r="M43" s="374"/>
      <c r="N43" s="374"/>
      <c r="O43" s="374"/>
      <c r="P43" s="374"/>
      <c r="Q43" s="374"/>
      <c r="R43" s="374"/>
      <c r="S43" s="374"/>
      <c r="T43" s="374"/>
      <c r="U43" s="374"/>
      <c r="V43" s="374"/>
      <c r="W43" s="374"/>
      <c r="X43" s="374"/>
      <c r="Y43" s="374"/>
      <c r="Z43" s="374"/>
    </row>
    <row r="44" spans="1:26">
      <c r="A44" s="513"/>
      <c r="B44" s="454" t="s">
        <v>747</v>
      </c>
      <c r="C44" s="441"/>
      <c r="D44" s="401"/>
      <c r="E44" s="450">
        <f>+E36-E40</f>
        <v>2665169.69</v>
      </c>
      <c r="F44" s="450">
        <f>+F36-F40</f>
        <v>40601307.409999989</v>
      </c>
      <c r="G44" s="374"/>
      <c r="H44" s="374"/>
      <c r="I44" s="374"/>
      <c r="J44" s="374"/>
      <c r="K44" s="374"/>
      <c r="L44" s="374"/>
      <c r="M44" s="374"/>
      <c r="N44" s="374"/>
      <c r="O44" s="374"/>
      <c r="P44" s="374"/>
      <c r="Q44" s="374"/>
      <c r="R44" s="374"/>
      <c r="S44" s="374"/>
      <c r="T44" s="374"/>
      <c r="U44" s="374"/>
      <c r="V44" s="374"/>
      <c r="W44" s="374"/>
      <c r="X44" s="374"/>
      <c r="Y44" s="374"/>
      <c r="Z44" s="374"/>
    </row>
    <row r="45" spans="1:26">
      <c r="A45" s="513"/>
      <c r="B45" s="455"/>
      <c r="C45" s="441"/>
      <c r="D45" s="401"/>
      <c r="E45" s="450"/>
      <c r="F45" s="451"/>
      <c r="G45" s="374"/>
      <c r="H45" s="374"/>
      <c r="I45" s="374"/>
      <c r="J45" s="374"/>
      <c r="K45" s="374"/>
      <c r="L45" s="374"/>
      <c r="M45" s="374"/>
      <c r="N45" s="374"/>
      <c r="O45" s="374"/>
      <c r="P45" s="374"/>
      <c r="Q45" s="374"/>
      <c r="R45" s="374"/>
      <c r="S45" s="374"/>
      <c r="T45" s="374"/>
      <c r="U45" s="374"/>
      <c r="V45" s="374"/>
      <c r="W45" s="374"/>
      <c r="X45" s="374"/>
      <c r="Y45" s="374"/>
      <c r="Z45" s="374"/>
    </row>
    <row r="46" spans="1:26">
      <c r="A46" s="513"/>
      <c r="B46" s="442" t="s">
        <v>748</v>
      </c>
      <c r="C46" s="441"/>
      <c r="D46" s="444"/>
      <c r="E46" s="452"/>
      <c r="F46" s="453"/>
      <c r="G46" s="374"/>
      <c r="H46" s="374"/>
      <c r="I46" s="374"/>
      <c r="J46" s="374"/>
      <c r="K46" s="374"/>
      <c r="L46" s="374"/>
      <c r="M46" s="374"/>
      <c r="N46" s="374"/>
      <c r="O46" s="374"/>
      <c r="P46" s="374"/>
      <c r="Q46" s="374"/>
      <c r="R46" s="374"/>
      <c r="S46" s="374"/>
      <c r="T46" s="374"/>
      <c r="U46" s="374"/>
      <c r="V46" s="374"/>
      <c r="W46" s="374"/>
      <c r="X46" s="374"/>
      <c r="Y46" s="374"/>
      <c r="Z46" s="374"/>
    </row>
    <row r="47" spans="1:26">
      <c r="A47" s="513"/>
      <c r="B47" s="439"/>
      <c r="C47" s="448" t="s">
        <v>112</v>
      </c>
      <c r="D47" s="449"/>
      <c r="E47" s="450">
        <f>SUM(E48:E51)</f>
        <v>91115787.840000004</v>
      </c>
      <c r="F47" s="451">
        <f>SUM(F48:F51)</f>
        <v>67706995.109999999</v>
      </c>
      <c r="G47" s="374"/>
      <c r="H47" s="374"/>
      <c r="I47" s="374"/>
      <c r="J47" s="374"/>
      <c r="K47" s="374"/>
      <c r="L47" s="374"/>
      <c r="M47" s="374"/>
      <c r="N47" s="374"/>
      <c r="O47" s="374"/>
      <c r="P47" s="374"/>
      <c r="Q47" s="374"/>
      <c r="R47" s="374"/>
      <c r="S47" s="374"/>
      <c r="T47" s="374"/>
      <c r="U47" s="374"/>
      <c r="V47" s="374"/>
      <c r="W47" s="374"/>
      <c r="X47" s="374"/>
      <c r="Y47" s="374"/>
      <c r="Z47" s="374"/>
    </row>
    <row r="48" spans="1:26">
      <c r="A48" s="513"/>
      <c r="B48" s="439"/>
      <c r="C48" s="441"/>
      <c r="D48" s="407" t="s">
        <v>167</v>
      </c>
      <c r="E48" s="452"/>
      <c r="F48" s="453"/>
      <c r="G48" s="374"/>
      <c r="H48" s="374"/>
      <c r="I48" s="374"/>
      <c r="J48" s="374"/>
      <c r="K48" s="374"/>
      <c r="L48" s="374"/>
      <c r="M48" s="374"/>
      <c r="N48" s="374"/>
      <c r="O48" s="374"/>
      <c r="P48" s="374"/>
      <c r="Q48" s="374"/>
      <c r="R48" s="374"/>
      <c r="S48" s="374"/>
      <c r="T48" s="374"/>
      <c r="U48" s="374"/>
      <c r="V48" s="374"/>
      <c r="W48" s="374"/>
      <c r="X48" s="374"/>
      <c r="Y48" s="374"/>
      <c r="Z48" s="374"/>
    </row>
    <row r="49" spans="1:26">
      <c r="A49" s="513"/>
      <c r="B49" s="439"/>
      <c r="C49" s="441"/>
      <c r="D49" s="456" t="s">
        <v>749</v>
      </c>
      <c r="E49" s="452"/>
      <c r="F49" s="453"/>
      <c r="G49" s="374"/>
      <c r="H49" s="374"/>
      <c r="I49" s="374"/>
      <c r="J49" s="374"/>
      <c r="K49" s="374"/>
      <c r="L49" s="374"/>
      <c r="M49" s="374"/>
      <c r="N49" s="374"/>
      <c r="O49" s="374"/>
      <c r="P49" s="374"/>
      <c r="Q49" s="374"/>
      <c r="R49" s="374"/>
      <c r="S49" s="374"/>
      <c r="T49" s="374"/>
      <c r="U49" s="374"/>
      <c r="V49" s="374"/>
      <c r="W49" s="374"/>
      <c r="X49" s="374"/>
      <c r="Y49" s="374"/>
      <c r="Z49" s="374"/>
    </row>
    <row r="50" spans="1:26">
      <c r="A50" s="513"/>
      <c r="B50" s="439"/>
      <c r="C50" s="441"/>
      <c r="D50" s="456" t="s">
        <v>750</v>
      </c>
      <c r="E50" s="452"/>
      <c r="F50" s="453"/>
      <c r="G50" s="374"/>
      <c r="H50" s="374"/>
      <c r="I50" s="374"/>
      <c r="J50" s="374"/>
      <c r="K50" s="374"/>
      <c r="L50" s="374"/>
      <c r="M50" s="374"/>
      <c r="N50" s="374"/>
      <c r="O50" s="374"/>
      <c r="P50" s="374"/>
      <c r="Q50" s="374"/>
      <c r="R50" s="374"/>
      <c r="S50" s="374"/>
      <c r="T50" s="374"/>
      <c r="U50" s="374"/>
      <c r="V50" s="374"/>
      <c r="W50" s="374"/>
      <c r="X50" s="374"/>
      <c r="Y50" s="374"/>
      <c r="Z50" s="374"/>
    </row>
    <row r="51" spans="1:26">
      <c r="A51" s="513"/>
      <c r="B51" s="439"/>
      <c r="C51" s="441"/>
      <c r="D51" s="407" t="s">
        <v>168</v>
      </c>
      <c r="E51" s="452">
        <v>91115787.840000004</v>
      </c>
      <c r="F51" s="453">
        <v>67706995.109999999</v>
      </c>
      <c r="G51" s="374"/>
      <c r="H51" s="374"/>
      <c r="I51" s="374"/>
      <c r="J51" s="374"/>
      <c r="K51" s="374"/>
      <c r="L51" s="374"/>
      <c r="M51" s="374"/>
      <c r="N51" s="374"/>
      <c r="O51" s="374"/>
      <c r="P51" s="374"/>
      <c r="Q51" s="374"/>
      <c r="R51" s="374"/>
      <c r="S51" s="374"/>
      <c r="T51" s="374"/>
      <c r="U51" s="374"/>
      <c r="V51" s="374"/>
      <c r="W51" s="374"/>
      <c r="X51" s="374"/>
      <c r="Y51" s="374"/>
      <c r="Z51" s="374"/>
    </row>
    <row r="52" spans="1:26">
      <c r="A52" s="513"/>
      <c r="B52" s="439"/>
      <c r="C52" s="448" t="s">
        <v>113</v>
      </c>
      <c r="D52" s="449"/>
      <c r="E52" s="450">
        <f>SUM(E53:E56)</f>
        <v>205074564.31</v>
      </c>
      <c r="F52" s="451">
        <f>SUM(F53:F56)</f>
        <v>53878132.270000003</v>
      </c>
      <c r="G52" s="374"/>
      <c r="H52" s="374"/>
      <c r="I52" s="374"/>
      <c r="J52" s="374"/>
      <c r="K52" s="374"/>
      <c r="L52" s="374"/>
      <c r="M52" s="374"/>
      <c r="N52" s="374"/>
      <c r="O52" s="374"/>
      <c r="P52" s="374"/>
      <c r="Q52" s="374"/>
      <c r="R52" s="374"/>
      <c r="S52" s="374"/>
      <c r="T52" s="374"/>
      <c r="U52" s="374"/>
      <c r="V52" s="374"/>
      <c r="W52" s="374"/>
      <c r="X52" s="374"/>
      <c r="Y52" s="374"/>
      <c r="Z52" s="374"/>
    </row>
    <row r="53" spans="1:26">
      <c r="A53" s="513"/>
      <c r="B53" s="439"/>
      <c r="C53" s="441"/>
      <c r="D53" s="407" t="s">
        <v>171</v>
      </c>
      <c r="E53" s="452"/>
      <c r="F53" s="453"/>
      <c r="G53" s="374"/>
      <c r="H53" s="374"/>
      <c r="I53" s="374"/>
      <c r="J53" s="374"/>
      <c r="K53" s="374"/>
      <c r="L53" s="374"/>
      <c r="M53" s="374"/>
      <c r="N53" s="374"/>
      <c r="O53" s="374"/>
      <c r="P53" s="374"/>
      <c r="Q53" s="374"/>
      <c r="R53" s="374"/>
      <c r="S53" s="374"/>
      <c r="T53" s="374"/>
      <c r="U53" s="374"/>
      <c r="V53" s="374"/>
      <c r="W53" s="374"/>
      <c r="X53" s="374"/>
      <c r="Y53" s="374"/>
      <c r="Z53" s="374"/>
    </row>
    <row r="54" spans="1:26">
      <c r="A54" s="513"/>
      <c r="B54" s="439"/>
      <c r="C54" s="441"/>
      <c r="D54" s="456" t="s">
        <v>749</v>
      </c>
      <c r="E54" s="452"/>
      <c r="F54" s="453"/>
      <c r="G54" s="374"/>
      <c r="H54" s="374"/>
      <c r="I54" s="374"/>
      <c r="J54" s="374"/>
      <c r="K54" s="374"/>
      <c r="L54" s="374"/>
      <c r="M54" s="374"/>
      <c r="N54" s="374"/>
      <c r="O54" s="374"/>
      <c r="P54" s="374"/>
      <c r="Q54" s="374"/>
      <c r="R54" s="374"/>
      <c r="S54" s="374"/>
      <c r="T54" s="374"/>
      <c r="U54" s="374"/>
      <c r="V54" s="374"/>
      <c r="W54" s="374"/>
      <c r="X54" s="374"/>
      <c r="Y54" s="374"/>
      <c r="Z54" s="374"/>
    </row>
    <row r="55" spans="1:26">
      <c r="A55" s="513"/>
      <c r="B55" s="439"/>
      <c r="C55" s="441"/>
      <c r="D55" s="456" t="s">
        <v>750</v>
      </c>
      <c r="E55" s="452"/>
      <c r="F55" s="453"/>
      <c r="G55" s="374"/>
      <c r="H55" s="374"/>
      <c r="I55" s="374"/>
      <c r="J55" s="374"/>
      <c r="K55" s="374"/>
      <c r="L55" s="374"/>
      <c r="M55" s="374"/>
      <c r="N55" s="374"/>
      <c r="O55" s="374"/>
      <c r="P55" s="374"/>
      <c r="Q55" s="374"/>
      <c r="R55" s="374"/>
      <c r="S55" s="374"/>
      <c r="T55" s="374"/>
      <c r="U55" s="374"/>
      <c r="V55" s="374"/>
      <c r="W55" s="374"/>
      <c r="X55" s="374"/>
      <c r="Y55" s="374"/>
      <c r="Z55" s="374"/>
    </row>
    <row r="56" spans="1:26">
      <c r="A56" s="513"/>
      <c r="B56" s="439"/>
      <c r="C56" s="441"/>
      <c r="D56" s="407" t="s">
        <v>172</v>
      </c>
      <c r="E56" s="452">
        <v>205074564.31</v>
      </c>
      <c r="F56" s="453">
        <v>53878132.270000003</v>
      </c>
      <c r="G56" s="374"/>
      <c r="H56" s="374"/>
      <c r="I56" s="374"/>
      <c r="J56" s="374"/>
      <c r="K56" s="374"/>
      <c r="L56" s="374"/>
      <c r="M56" s="374"/>
      <c r="N56" s="374"/>
      <c r="O56" s="374"/>
      <c r="P56" s="374"/>
      <c r="Q56" s="374"/>
      <c r="R56" s="374"/>
      <c r="S56" s="374"/>
      <c r="T56" s="374"/>
      <c r="U56" s="374"/>
      <c r="V56" s="374"/>
      <c r="W56" s="374"/>
      <c r="X56" s="374"/>
      <c r="Y56" s="374"/>
      <c r="Z56" s="374"/>
    </row>
    <row r="57" spans="1:26">
      <c r="A57" s="513"/>
      <c r="B57" s="454" t="s">
        <v>751</v>
      </c>
      <c r="C57" s="441"/>
      <c r="D57" s="401"/>
      <c r="E57" s="450">
        <f>+E47-E52</f>
        <v>-113958776.47</v>
      </c>
      <c r="F57" s="450">
        <f>+F47-F52</f>
        <v>13828862.839999996</v>
      </c>
      <c r="G57" s="374"/>
      <c r="H57" s="374"/>
      <c r="I57" s="374"/>
      <c r="J57" s="374"/>
      <c r="K57" s="374"/>
      <c r="L57" s="374"/>
      <c r="M57" s="374"/>
      <c r="N57" s="374"/>
      <c r="O57" s="374"/>
      <c r="P57" s="374"/>
      <c r="Q57" s="374"/>
      <c r="R57" s="374"/>
      <c r="S57" s="374"/>
      <c r="T57" s="374"/>
      <c r="U57" s="374"/>
      <c r="V57" s="374"/>
      <c r="W57" s="374"/>
      <c r="X57" s="374"/>
      <c r="Y57" s="374"/>
      <c r="Z57" s="374"/>
    </row>
    <row r="58" spans="1:26">
      <c r="A58" s="513"/>
      <c r="B58" s="455"/>
      <c r="C58" s="441"/>
      <c r="D58" s="401"/>
      <c r="E58" s="450"/>
      <c r="F58" s="451"/>
      <c r="G58" s="374"/>
      <c r="H58" s="374"/>
      <c r="I58" s="374"/>
      <c r="J58" s="374"/>
      <c r="K58" s="374"/>
      <c r="L58" s="374"/>
      <c r="M58" s="374"/>
      <c r="N58" s="374"/>
      <c r="O58" s="374"/>
      <c r="P58" s="374"/>
      <c r="Q58" s="374"/>
      <c r="R58" s="374"/>
      <c r="S58" s="374"/>
      <c r="T58" s="374"/>
      <c r="U58" s="374"/>
      <c r="V58" s="374"/>
      <c r="W58" s="374"/>
      <c r="X58" s="374"/>
      <c r="Y58" s="374"/>
      <c r="Z58" s="374"/>
    </row>
    <row r="59" spans="1:26">
      <c r="A59" s="513"/>
      <c r="B59" s="454" t="s">
        <v>752</v>
      </c>
      <c r="C59" s="441"/>
      <c r="D59" s="401"/>
      <c r="E59" s="450">
        <f>E57+E44+E33</f>
        <v>-55244386.930000007</v>
      </c>
      <c r="F59" s="450">
        <f>F57+F44+F33</f>
        <v>21638863.36999999</v>
      </c>
      <c r="G59" s="374"/>
      <c r="H59" s="374"/>
      <c r="I59" s="374"/>
      <c r="J59" s="374"/>
      <c r="K59" s="374"/>
      <c r="L59" s="374"/>
      <c r="M59" s="374"/>
      <c r="N59" s="374"/>
      <c r="O59" s="374"/>
      <c r="P59" s="374"/>
      <c r="Q59" s="374"/>
      <c r="R59" s="374"/>
      <c r="S59" s="374"/>
      <c r="T59" s="374"/>
      <c r="U59" s="374"/>
      <c r="V59" s="374"/>
      <c r="W59" s="374"/>
      <c r="X59" s="374"/>
      <c r="Y59" s="374"/>
      <c r="Z59" s="374"/>
    </row>
    <row r="60" spans="1:26">
      <c r="A60" s="513"/>
      <c r="B60" s="455"/>
      <c r="C60" s="441"/>
      <c r="D60" s="401"/>
      <c r="E60" s="450"/>
      <c r="F60" s="451"/>
      <c r="G60" s="374"/>
      <c r="H60" s="374"/>
      <c r="I60" s="374"/>
      <c r="J60" s="374"/>
      <c r="K60" s="374"/>
      <c r="L60" s="374"/>
      <c r="M60" s="374"/>
      <c r="N60" s="374"/>
      <c r="O60" s="374"/>
      <c r="P60" s="374"/>
      <c r="Q60" s="374"/>
      <c r="R60" s="374"/>
      <c r="S60" s="374"/>
      <c r="T60" s="374"/>
      <c r="U60" s="374"/>
      <c r="V60" s="374"/>
      <c r="W60" s="374"/>
      <c r="X60" s="374"/>
      <c r="Y60" s="374"/>
      <c r="Z60" s="374"/>
    </row>
    <row r="61" spans="1:26">
      <c r="A61" s="513"/>
      <c r="B61" s="454" t="s">
        <v>753</v>
      </c>
      <c r="C61" s="441"/>
      <c r="D61" s="401"/>
      <c r="E61" s="450">
        <v>271981548.14999998</v>
      </c>
      <c r="F61" s="451">
        <v>250342684.78</v>
      </c>
      <c r="G61" s="374"/>
      <c r="H61" s="374"/>
      <c r="I61" s="374"/>
      <c r="J61" s="374"/>
      <c r="K61" s="374"/>
      <c r="L61" s="374"/>
      <c r="M61" s="374"/>
      <c r="N61" s="374"/>
      <c r="O61" s="374"/>
      <c r="P61" s="374"/>
      <c r="Q61" s="374"/>
      <c r="R61" s="374"/>
      <c r="S61" s="374"/>
      <c r="T61" s="374"/>
      <c r="U61" s="374"/>
      <c r="V61" s="374"/>
      <c r="W61" s="374"/>
      <c r="X61" s="374"/>
      <c r="Y61" s="374"/>
      <c r="Z61" s="374"/>
    </row>
    <row r="62" spans="1:26">
      <c r="A62" s="513"/>
      <c r="B62" s="454" t="s">
        <v>754</v>
      </c>
      <c r="C62" s="441"/>
      <c r="D62" s="401"/>
      <c r="E62" s="450">
        <f>E59+E61</f>
        <v>216737161.21999997</v>
      </c>
      <c r="F62" s="451">
        <f>F59+F61</f>
        <v>271981548.14999998</v>
      </c>
      <c r="G62" s="493"/>
      <c r="H62" s="374"/>
      <c r="I62" s="374"/>
      <c r="J62" s="374"/>
      <c r="K62" s="374"/>
      <c r="L62" s="374"/>
      <c r="M62" s="374"/>
      <c r="N62" s="374"/>
      <c r="O62" s="374"/>
      <c r="P62" s="374"/>
      <c r="Q62" s="374"/>
      <c r="R62" s="374"/>
      <c r="S62" s="374"/>
      <c r="T62" s="374"/>
      <c r="U62" s="374"/>
      <c r="V62" s="374"/>
      <c r="W62" s="374"/>
      <c r="X62" s="374"/>
      <c r="Y62" s="374"/>
      <c r="Z62" s="374"/>
    </row>
    <row r="63" spans="1:26">
      <c r="A63" s="513"/>
      <c r="B63" s="457"/>
      <c r="C63" s="458"/>
      <c r="D63" s="459"/>
      <c r="E63" s="525"/>
      <c r="F63" s="460"/>
      <c r="G63" s="374"/>
      <c r="H63" s="374"/>
      <c r="I63" s="374"/>
      <c r="J63" s="374"/>
      <c r="K63" s="374"/>
      <c r="L63" s="374"/>
      <c r="M63" s="374"/>
      <c r="N63" s="374"/>
      <c r="O63" s="374"/>
      <c r="P63" s="374"/>
      <c r="Q63" s="374"/>
      <c r="R63" s="374"/>
      <c r="S63" s="374"/>
      <c r="T63" s="374"/>
      <c r="U63" s="374"/>
      <c r="V63" s="374"/>
      <c r="W63" s="374"/>
      <c r="X63" s="374"/>
      <c r="Y63" s="374"/>
      <c r="Z63" s="374"/>
    </row>
    <row r="64" spans="1:26">
      <c r="A64" s="513"/>
      <c r="B64" s="461"/>
      <c r="C64" s="461"/>
      <c r="D64" s="462"/>
      <c r="E64" s="870"/>
      <c r="F64" s="871"/>
      <c r="G64" s="374"/>
      <c r="H64" s="374"/>
      <c r="I64" s="374"/>
      <c r="J64" s="374"/>
      <c r="K64" s="374"/>
      <c r="L64" s="374"/>
      <c r="M64" s="374"/>
      <c r="N64" s="374"/>
      <c r="O64" s="374"/>
      <c r="P64" s="374"/>
      <c r="Q64" s="374"/>
      <c r="R64" s="374"/>
      <c r="S64" s="374"/>
      <c r="T64" s="374"/>
      <c r="U64" s="374"/>
      <c r="V64" s="374"/>
      <c r="W64" s="374"/>
      <c r="X64" s="374"/>
      <c r="Y64" s="374"/>
      <c r="Z64" s="374"/>
    </row>
    <row r="65" spans="1:26">
      <c r="A65" s="513"/>
      <c r="B65" s="280" t="s">
        <v>49</v>
      </c>
      <c r="C65" s="880"/>
      <c r="D65" s="880"/>
      <c r="E65" s="880"/>
      <c r="F65" s="882"/>
      <c r="G65" s="883"/>
      <c r="H65" s="31"/>
      <c r="I65" s="31"/>
      <c r="J65" s="27"/>
      <c r="K65" s="374"/>
      <c r="L65" s="374"/>
      <c r="M65" s="374"/>
      <c r="N65" s="374"/>
      <c r="O65" s="374"/>
      <c r="P65" s="374"/>
      <c r="Q65" s="374"/>
      <c r="R65" s="374"/>
      <c r="S65" s="374"/>
      <c r="T65" s="374"/>
      <c r="U65" s="374"/>
      <c r="V65" s="374"/>
      <c r="W65" s="374"/>
      <c r="X65" s="374"/>
      <c r="Y65" s="374"/>
      <c r="Z65" s="374"/>
    </row>
    <row r="66" spans="1:26">
      <c r="A66" s="513"/>
      <c r="B66" s="503"/>
      <c r="C66" s="36"/>
      <c r="D66" s="36"/>
      <c r="E66" s="36"/>
      <c r="F66" s="884"/>
      <c r="G66" s="884"/>
      <c r="H66" s="36"/>
      <c r="I66" s="36"/>
      <c r="J66" s="36"/>
      <c r="K66" s="374"/>
      <c r="L66" s="374"/>
      <c r="M66" s="374"/>
      <c r="N66" s="374"/>
      <c r="O66" s="374"/>
      <c r="P66" s="374"/>
      <c r="Q66" s="374"/>
      <c r="R66" s="374"/>
      <c r="S66" s="374"/>
      <c r="T66" s="374"/>
      <c r="U66" s="374"/>
      <c r="V66" s="374"/>
      <c r="W66" s="374"/>
      <c r="X66" s="374"/>
      <c r="Y66" s="374"/>
      <c r="Z66" s="374"/>
    </row>
    <row r="67" spans="1:26">
      <c r="A67" s="513"/>
      <c r="B67" s="36"/>
      <c r="C67" s="45"/>
      <c r="D67" s="46"/>
      <c r="E67" s="46"/>
      <c r="F67" s="885"/>
      <c r="G67" s="886"/>
      <c r="H67" s="45"/>
      <c r="I67" s="46"/>
      <c r="J67" s="46"/>
      <c r="K67" s="374"/>
      <c r="L67" s="374"/>
      <c r="M67" s="374"/>
      <c r="N67" s="374"/>
      <c r="O67" s="374"/>
      <c r="P67" s="374"/>
      <c r="Q67" s="374"/>
      <c r="R67" s="374"/>
      <c r="S67" s="374"/>
      <c r="T67" s="374"/>
      <c r="U67" s="374"/>
      <c r="V67" s="374"/>
      <c r="W67" s="374"/>
      <c r="X67" s="374"/>
      <c r="Y67" s="374"/>
      <c r="Z67" s="374"/>
    </row>
    <row r="68" spans="1:26">
      <c r="A68" s="513"/>
      <c r="B68" s="36"/>
      <c r="C68" s="45" t="s">
        <v>817</v>
      </c>
      <c r="D68" s="465"/>
      <c r="E68" s="147"/>
      <c r="F68" s="887"/>
      <c r="G68" s="884"/>
      <c r="H68" s="36"/>
      <c r="I68" s="36"/>
      <c r="J68" s="46"/>
      <c r="K68" s="374"/>
      <c r="L68" s="374"/>
      <c r="M68" s="374"/>
      <c r="N68" s="374"/>
      <c r="O68" s="374"/>
      <c r="P68" s="374"/>
      <c r="Q68" s="374"/>
      <c r="R68" s="374"/>
      <c r="S68" s="374"/>
      <c r="T68" s="374"/>
      <c r="U68" s="374"/>
      <c r="V68" s="374"/>
      <c r="W68" s="374"/>
      <c r="X68" s="374"/>
      <c r="Y68" s="374"/>
      <c r="Z68" s="374"/>
    </row>
    <row r="69" spans="1:26">
      <c r="A69" s="513"/>
      <c r="B69" s="48"/>
      <c r="C69" s="27"/>
      <c r="D69" s="97" t="s">
        <v>710</v>
      </c>
      <c r="E69" s="464" t="s">
        <v>50</v>
      </c>
      <c r="F69" s="888"/>
      <c r="G69" s="886"/>
      <c r="H69" s="45"/>
      <c r="I69" s="46"/>
      <c r="J69" s="27"/>
      <c r="K69" s="374"/>
      <c r="L69" s="374"/>
      <c r="M69" s="374"/>
      <c r="N69" s="374"/>
      <c r="O69" s="374"/>
      <c r="P69" s="374"/>
      <c r="Q69" s="374"/>
      <c r="R69" s="374"/>
      <c r="S69" s="374"/>
      <c r="T69" s="374"/>
      <c r="U69" s="374"/>
      <c r="V69" s="374"/>
      <c r="W69" s="374"/>
      <c r="X69" s="374"/>
      <c r="Y69" s="374"/>
      <c r="Z69" s="374"/>
    </row>
    <row r="70" spans="1:26">
      <c r="A70" s="513"/>
      <c r="B70" s="50"/>
      <c r="C70" s="27"/>
      <c r="D70" s="463" t="s">
        <v>51</v>
      </c>
      <c r="E70" s="466" t="s">
        <v>52</v>
      </c>
      <c r="F70" s="888"/>
      <c r="G70" s="884"/>
      <c r="H70" s="36"/>
      <c r="I70" s="36"/>
      <c r="J70" s="27"/>
      <c r="K70" s="374"/>
      <c r="L70" s="374"/>
      <c r="M70" s="374"/>
      <c r="N70" s="374"/>
      <c r="O70" s="374"/>
      <c r="P70" s="374"/>
      <c r="Q70" s="374"/>
      <c r="R70" s="374"/>
      <c r="S70" s="374"/>
      <c r="T70" s="374"/>
      <c r="U70" s="374"/>
      <c r="V70" s="374"/>
      <c r="W70" s="374"/>
      <c r="X70" s="374"/>
      <c r="Y70" s="374"/>
      <c r="Z70" s="374"/>
    </row>
    <row r="71" spans="1:26">
      <c r="A71" s="513"/>
      <c r="B71" s="374"/>
      <c r="C71" s="374"/>
      <c r="D71" s="374"/>
      <c r="E71" s="374"/>
      <c r="F71" s="889"/>
      <c r="G71" s="886"/>
      <c r="H71" s="45"/>
      <c r="I71" s="46"/>
      <c r="J71" s="374"/>
      <c r="K71" s="374"/>
      <c r="L71" s="374"/>
      <c r="M71" s="374"/>
      <c r="N71" s="374"/>
      <c r="O71" s="374"/>
      <c r="P71" s="374"/>
      <c r="Q71" s="374"/>
      <c r="R71" s="374"/>
      <c r="S71" s="374"/>
      <c r="T71" s="374"/>
      <c r="U71" s="374"/>
      <c r="V71" s="374"/>
      <c r="W71" s="374"/>
      <c r="X71" s="374"/>
      <c r="Y71" s="374"/>
      <c r="Z71" s="374"/>
    </row>
    <row r="72" spans="1:26">
      <c r="A72" s="513"/>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row>
    <row r="73" spans="1:26">
      <c r="A73" s="513"/>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row>
    <row r="74" spans="1:26">
      <c r="A74" s="513"/>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row>
    <row r="75" spans="1:26">
      <c r="A75" s="513"/>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row>
    <row r="76" spans="1:26">
      <c r="A76" s="513"/>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row>
    <row r="77" spans="1:26">
      <c r="A77" s="513"/>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row>
    <row r="78" spans="1:26">
      <c r="A78" s="513"/>
      <c r="B78" s="374"/>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row>
    <row r="79" spans="1:26">
      <c r="A79" s="513"/>
      <c r="B79" s="374"/>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row>
    <row r="80" spans="1:26">
      <c r="A80" s="513"/>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row>
    <row r="81" spans="2:26">
      <c r="B81" s="374"/>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row>
    <row r="82" spans="2:26">
      <c r="B82" s="374"/>
      <c r="C82" s="374"/>
      <c r="D82" s="374"/>
      <c r="E82" s="374"/>
      <c r="F82" s="374"/>
      <c r="G82" s="374"/>
      <c r="H82" s="374"/>
      <c r="I82" s="374"/>
      <c r="J82" s="374"/>
      <c r="K82" s="374"/>
      <c r="L82" s="374"/>
      <c r="M82" s="374"/>
      <c r="N82" s="374"/>
      <c r="O82" s="374"/>
      <c r="P82" s="374"/>
      <c r="Q82" s="374"/>
      <c r="R82" s="374"/>
      <c r="S82" s="374"/>
      <c r="T82" s="374"/>
      <c r="U82" s="374"/>
      <c r="V82" s="374"/>
      <c r="W82" s="374"/>
      <c r="X82" s="374"/>
      <c r="Y82" s="374"/>
      <c r="Z82" s="374"/>
    </row>
    <row r="83" spans="2:26">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row>
    <row r="84" spans="2:26">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row>
    <row r="85" spans="2:26">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row>
    <row r="86" spans="2:26">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row>
    <row r="87" spans="2:26">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row>
    <row r="88" spans="2:26">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row>
    <row r="89" spans="2:26">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row>
    <row r="90" spans="2:26">
      <c r="B90" s="374"/>
      <c r="C90" s="374"/>
      <c r="D90" s="374"/>
      <c r="E90" s="374"/>
      <c r="F90" s="374"/>
      <c r="G90" s="374"/>
      <c r="H90" s="374"/>
      <c r="I90" s="374"/>
      <c r="J90" s="374"/>
      <c r="K90" s="374"/>
      <c r="L90" s="374"/>
      <c r="M90" s="374"/>
      <c r="N90" s="374"/>
      <c r="O90" s="374"/>
      <c r="P90" s="374"/>
      <c r="Q90" s="374"/>
      <c r="R90" s="374"/>
      <c r="S90" s="374"/>
      <c r="T90" s="374"/>
      <c r="U90" s="374"/>
      <c r="V90" s="374"/>
      <c r="W90" s="374"/>
      <c r="X90" s="374"/>
      <c r="Y90" s="374"/>
      <c r="Z90" s="374"/>
    </row>
    <row r="91" spans="2:26">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row>
    <row r="92" spans="2:26">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row>
    <row r="93" spans="2:26">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374"/>
      <c r="Z93" s="374"/>
    </row>
    <row r="94" spans="2:26">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row>
    <row r="95" spans="2:26">
      <c r="G95" s="374"/>
      <c r="H95" s="374"/>
      <c r="I95" s="374"/>
      <c r="J95" s="374"/>
      <c r="K95" s="374"/>
      <c r="L95" s="374"/>
      <c r="M95" s="374"/>
      <c r="N95" s="374"/>
      <c r="O95" s="374"/>
      <c r="P95" s="374"/>
      <c r="Q95" s="374"/>
      <c r="R95" s="374"/>
      <c r="S95" s="374"/>
      <c r="T95" s="374"/>
      <c r="U95" s="374"/>
      <c r="V95" s="374"/>
      <c r="W95" s="374"/>
      <c r="X95" s="374"/>
      <c r="Y95" s="374"/>
      <c r="Z95" s="374"/>
    </row>
    <row r="96" spans="2:26">
      <c r="G96" s="374"/>
      <c r="H96" s="374"/>
      <c r="I96" s="374"/>
      <c r="J96" s="374"/>
      <c r="K96" s="374"/>
      <c r="L96" s="374"/>
      <c r="M96" s="374"/>
      <c r="N96" s="374"/>
      <c r="O96" s="374"/>
      <c r="P96" s="374"/>
      <c r="Q96" s="374"/>
      <c r="R96" s="374"/>
      <c r="S96" s="374"/>
      <c r="T96" s="374"/>
      <c r="U96" s="374"/>
      <c r="V96" s="374"/>
      <c r="W96" s="374"/>
      <c r="X96" s="374"/>
      <c r="Y96" s="374"/>
      <c r="Z96" s="374"/>
    </row>
    <row r="97" spans="7:26">
      <c r="G97" s="374"/>
      <c r="H97" s="374"/>
      <c r="I97" s="374"/>
      <c r="J97" s="374"/>
      <c r="K97" s="374"/>
      <c r="L97" s="374"/>
      <c r="M97" s="374"/>
      <c r="N97" s="374"/>
      <c r="O97" s="374"/>
      <c r="P97" s="374"/>
      <c r="Q97" s="374"/>
      <c r="R97" s="374"/>
      <c r="S97" s="374"/>
      <c r="T97" s="374"/>
      <c r="U97" s="374"/>
      <c r="V97" s="374"/>
      <c r="W97" s="374"/>
      <c r="X97" s="374"/>
      <c r="Y97" s="374"/>
      <c r="Z97" s="374"/>
    </row>
    <row r="98" spans="7:26">
      <c r="G98" s="374"/>
      <c r="H98" s="374"/>
      <c r="I98" s="374"/>
      <c r="J98" s="374"/>
      <c r="K98" s="374"/>
      <c r="L98" s="374"/>
      <c r="M98" s="374"/>
      <c r="N98" s="374"/>
      <c r="O98" s="374"/>
      <c r="P98" s="374"/>
      <c r="Q98" s="374"/>
      <c r="R98" s="374"/>
      <c r="S98" s="374"/>
      <c r="T98" s="374"/>
      <c r="U98" s="374"/>
      <c r="V98" s="374"/>
      <c r="W98" s="374"/>
      <c r="X98" s="374"/>
      <c r="Y98" s="374"/>
      <c r="Z98" s="374"/>
    </row>
    <row r="99" spans="7:26">
      <c r="G99" s="374"/>
      <c r="H99" s="374"/>
      <c r="I99" s="374"/>
      <c r="J99" s="374"/>
      <c r="K99" s="374"/>
      <c r="L99" s="374"/>
      <c r="M99" s="374"/>
      <c r="N99" s="374"/>
      <c r="O99" s="374"/>
      <c r="P99" s="374"/>
      <c r="Q99" s="374"/>
      <c r="R99" s="374"/>
      <c r="S99" s="374"/>
      <c r="T99" s="374"/>
      <c r="U99" s="374"/>
      <c r="V99" s="374"/>
      <c r="W99" s="374"/>
      <c r="X99" s="374"/>
      <c r="Y99" s="374"/>
      <c r="Z99" s="374"/>
    </row>
    <row r="100" spans="7:26">
      <c r="G100" s="374"/>
      <c r="H100" s="374"/>
      <c r="I100" s="374"/>
      <c r="J100" s="374"/>
      <c r="K100" s="374"/>
      <c r="L100" s="374"/>
      <c r="M100" s="374"/>
      <c r="N100" s="374"/>
      <c r="O100" s="374"/>
      <c r="P100" s="374"/>
      <c r="Q100" s="374"/>
      <c r="R100" s="374"/>
      <c r="S100" s="374"/>
      <c r="T100" s="374"/>
      <c r="U100" s="374"/>
      <c r="V100" s="374"/>
      <c r="W100" s="374"/>
      <c r="X100" s="374"/>
      <c r="Y100" s="374"/>
      <c r="Z100" s="374"/>
    </row>
    <row r="101" spans="7:26">
      <c r="G101" s="374"/>
      <c r="H101" s="374"/>
      <c r="I101" s="374"/>
      <c r="J101" s="374"/>
      <c r="K101" s="374"/>
      <c r="L101" s="374"/>
      <c r="M101" s="374"/>
      <c r="N101" s="374"/>
      <c r="O101" s="374"/>
      <c r="P101" s="374"/>
      <c r="Q101" s="374"/>
      <c r="R101" s="374"/>
      <c r="S101" s="374"/>
      <c r="T101" s="374"/>
      <c r="U101" s="374"/>
      <c r="V101" s="374"/>
      <c r="W101" s="374"/>
      <c r="X101" s="374"/>
      <c r="Y101" s="374"/>
      <c r="Z101" s="374"/>
    </row>
    <row r="102" spans="7:26">
      <c r="G102" s="374"/>
      <c r="H102" s="374"/>
      <c r="I102" s="374"/>
      <c r="J102" s="374"/>
      <c r="K102" s="374"/>
      <c r="L102" s="374"/>
      <c r="M102" s="374"/>
      <c r="N102" s="374"/>
      <c r="O102" s="374"/>
      <c r="P102" s="374"/>
      <c r="Q102" s="374"/>
      <c r="R102" s="374"/>
      <c r="S102" s="374"/>
      <c r="T102" s="374"/>
      <c r="U102" s="374"/>
      <c r="V102" s="374"/>
      <c r="W102" s="374"/>
      <c r="X102" s="374"/>
      <c r="Y102" s="374"/>
      <c r="Z102" s="374"/>
    </row>
    <row r="103" spans="7:26">
      <c r="G103" s="374"/>
      <c r="H103" s="374"/>
      <c r="I103" s="374"/>
      <c r="J103" s="374"/>
      <c r="K103" s="374"/>
      <c r="L103" s="374"/>
      <c r="M103" s="374"/>
      <c r="N103" s="374"/>
      <c r="O103" s="374"/>
      <c r="P103" s="374"/>
      <c r="Q103" s="374"/>
      <c r="R103" s="374"/>
      <c r="S103" s="374"/>
      <c r="T103" s="374"/>
      <c r="U103" s="374"/>
      <c r="V103" s="374"/>
      <c r="W103" s="374"/>
      <c r="X103" s="374"/>
      <c r="Y103" s="374"/>
      <c r="Z103" s="374"/>
    </row>
    <row r="104" spans="7:26">
      <c r="G104" s="374"/>
      <c r="H104" s="374"/>
      <c r="I104" s="374"/>
      <c r="J104" s="374"/>
      <c r="K104" s="374"/>
      <c r="L104" s="374"/>
      <c r="M104" s="374"/>
      <c r="N104" s="374"/>
      <c r="O104" s="374"/>
      <c r="P104" s="374"/>
      <c r="Q104" s="374"/>
      <c r="R104" s="374"/>
      <c r="S104" s="374"/>
      <c r="T104" s="374"/>
      <c r="U104" s="374"/>
      <c r="V104" s="374"/>
      <c r="W104" s="374"/>
      <c r="X104" s="374"/>
      <c r="Y104" s="374"/>
      <c r="Z104" s="374"/>
    </row>
    <row r="105" spans="7:26">
      <c r="G105" s="374"/>
      <c r="H105" s="374"/>
      <c r="I105" s="374"/>
      <c r="J105" s="374"/>
      <c r="K105" s="374"/>
      <c r="L105" s="374"/>
      <c r="M105" s="374"/>
      <c r="N105" s="374"/>
      <c r="O105" s="374"/>
      <c r="P105" s="374"/>
      <c r="Q105" s="374"/>
      <c r="R105" s="374"/>
      <c r="S105" s="374"/>
      <c r="T105" s="374"/>
      <c r="U105" s="374"/>
      <c r="V105" s="374"/>
      <c r="W105" s="374"/>
      <c r="X105" s="374"/>
      <c r="Y105" s="374"/>
      <c r="Z105" s="374"/>
    </row>
    <row r="106" spans="7:26">
      <c r="G106" s="374"/>
      <c r="H106" s="374"/>
      <c r="I106" s="374"/>
      <c r="J106" s="374"/>
      <c r="K106" s="374"/>
      <c r="L106" s="374"/>
      <c r="M106" s="374"/>
      <c r="N106" s="374"/>
      <c r="O106" s="374"/>
      <c r="P106" s="374"/>
      <c r="Q106" s="374"/>
      <c r="R106" s="374"/>
      <c r="S106" s="374"/>
      <c r="T106" s="374"/>
      <c r="U106" s="374"/>
      <c r="V106" s="374"/>
      <c r="W106" s="374"/>
      <c r="X106" s="374"/>
      <c r="Y106" s="374"/>
      <c r="Z106" s="374"/>
    </row>
    <row r="107" spans="7:26">
      <c r="G107" s="374"/>
      <c r="H107" s="374"/>
      <c r="I107" s="374"/>
      <c r="J107" s="374"/>
      <c r="K107" s="374"/>
      <c r="L107" s="374"/>
      <c r="M107" s="374"/>
      <c r="N107" s="374"/>
      <c r="O107" s="374"/>
      <c r="P107" s="374"/>
      <c r="Q107" s="374"/>
      <c r="R107" s="374"/>
      <c r="S107" s="374"/>
      <c r="T107" s="374"/>
      <c r="U107" s="374"/>
      <c r="V107" s="374"/>
      <c r="W107" s="374"/>
      <c r="X107" s="374"/>
      <c r="Y107" s="374"/>
      <c r="Z107" s="374"/>
    </row>
    <row r="108" spans="7:26">
      <c r="G108" s="374"/>
      <c r="H108" s="374"/>
      <c r="I108" s="374"/>
      <c r="J108" s="374"/>
      <c r="K108" s="374"/>
      <c r="L108" s="374"/>
      <c r="M108" s="374"/>
      <c r="N108" s="374"/>
      <c r="O108" s="374"/>
      <c r="P108" s="374"/>
      <c r="Q108" s="374"/>
      <c r="R108" s="374"/>
      <c r="S108" s="374"/>
      <c r="T108" s="374"/>
      <c r="U108" s="374"/>
      <c r="V108" s="374"/>
      <c r="W108" s="374"/>
      <c r="X108" s="374"/>
      <c r="Y108" s="374"/>
      <c r="Z108" s="374"/>
    </row>
    <row r="109" spans="7:26">
      <c r="G109" s="374"/>
      <c r="H109" s="374"/>
      <c r="I109" s="374"/>
      <c r="J109" s="374"/>
      <c r="K109" s="374"/>
      <c r="L109" s="374"/>
      <c r="M109" s="374"/>
      <c r="N109" s="374"/>
      <c r="O109" s="374"/>
      <c r="P109" s="374"/>
      <c r="Q109" s="374"/>
      <c r="R109" s="374"/>
      <c r="S109" s="374"/>
      <c r="T109" s="374"/>
      <c r="U109" s="374"/>
      <c r="V109" s="374"/>
      <c r="W109" s="374"/>
      <c r="X109" s="374"/>
      <c r="Y109" s="374"/>
      <c r="Z109" s="374"/>
    </row>
    <row r="110" spans="7:26">
      <c r="G110" s="374"/>
      <c r="H110" s="374"/>
      <c r="I110" s="374"/>
      <c r="J110" s="374"/>
      <c r="K110" s="374"/>
      <c r="L110" s="374"/>
      <c r="M110" s="374"/>
      <c r="N110" s="374"/>
      <c r="O110" s="374"/>
      <c r="P110" s="374"/>
      <c r="Q110" s="374"/>
      <c r="R110" s="374"/>
      <c r="S110" s="374"/>
      <c r="T110" s="374"/>
      <c r="U110" s="374"/>
      <c r="V110" s="374"/>
      <c r="W110" s="374"/>
      <c r="X110" s="374"/>
      <c r="Y110" s="374"/>
      <c r="Z110" s="374"/>
    </row>
    <row r="111" spans="7:26">
      <c r="G111" s="374"/>
      <c r="H111" s="374"/>
      <c r="I111" s="374"/>
      <c r="J111" s="374"/>
      <c r="K111" s="374"/>
      <c r="L111" s="374"/>
      <c r="M111" s="374"/>
      <c r="N111" s="374"/>
      <c r="O111" s="374"/>
      <c r="P111" s="374"/>
      <c r="Q111" s="374"/>
      <c r="R111" s="374"/>
      <c r="S111" s="374"/>
      <c r="T111" s="374"/>
      <c r="U111" s="374"/>
      <c r="V111" s="374"/>
      <c r="W111" s="374"/>
      <c r="X111" s="374"/>
      <c r="Y111" s="374"/>
      <c r="Z111" s="374"/>
    </row>
    <row r="112" spans="7:26">
      <c r="G112" s="374"/>
      <c r="H112" s="374"/>
      <c r="I112" s="374"/>
      <c r="J112" s="374"/>
      <c r="K112" s="374"/>
      <c r="L112" s="374"/>
      <c r="M112" s="374"/>
      <c r="N112" s="374"/>
      <c r="O112" s="374"/>
      <c r="P112" s="374"/>
      <c r="Q112" s="374"/>
      <c r="R112" s="374"/>
      <c r="S112" s="374"/>
      <c r="T112" s="374"/>
      <c r="U112" s="374"/>
      <c r="V112" s="374"/>
      <c r="W112" s="374"/>
      <c r="X112" s="374"/>
      <c r="Y112" s="374"/>
      <c r="Z112" s="374"/>
    </row>
    <row r="113" spans="7:26">
      <c r="G113" s="374"/>
      <c r="H113" s="374"/>
      <c r="I113" s="374"/>
      <c r="J113" s="374"/>
      <c r="K113" s="374"/>
      <c r="L113" s="374"/>
      <c r="M113" s="374"/>
      <c r="N113" s="374"/>
      <c r="O113" s="374"/>
      <c r="P113" s="374"/>
      <c r="Q113" s="374"/>
      <c r="R113" s="374"/>
      <c r="S113" s="374"/>
      <c r="T113" s="374"/>
      <c r="U113" s="374"/>
      <c r="V113" s="374"/>
      <c r="W113" s="374"/>
      <c r="X113" s="374"/>
      <c r="Y113" s="374"/>
      <c r="Z113" s="374"/>
    </row>
    <row r="114" spans="7:26">
      <c r="G114" s="374"/>
      <c r="H114" s="374"/>
      <c r="I114" s="374"/>
      <c r="J114" s="374"/>
      <c r="K114" s="374"/>
      <c r="L114" s="374"/>
      <c r="M114" s="374"/>
      <c r="N114" s="374"/>
      <c r="O114" s="374"/>
      <c r="P114" s="374"/>
      <c r="Q114" s="374"/>
      <c r="R114" s="374"/>
      <c r="S114" s="374"/>
      <c r="T114" s="374"/>
      <c r="U114" s="374"/>
      <c r="V114" s="374"/>
      <c r="W114" s="374"/>
      <c r="X114" s="374"/>
      <c r="Y114" s="374"/>
      <c r="Z114" s="374"/>
    </row>
    <row r="115" spans="7:26">
      <c r="G115" s="374"/>
      <c r="H115" s="374"/>
      <c r="I115" s="374"/>
      <c r="J115" s="374"/>
      <c r="K115" s="374"/>
      <c r="L115" s="374"/>
      <c r="M115" s="374"/>
      <c r="N115" s="374"/>
      <c r="O115" s="374"/>
      <c r="P115" s="374"/>
      <c r="Q115" s="374"/>
      <c r="R115" s="374"/>
      <c r="S115" s="374"/>
      <c r="T115" s="374"/>
      <c r="U115" s="374"/>
      <c r="V115" s="374"/>
      <c r="W115" s="374"/>
      <c r="X115" s="374"/>
      <c r="Y115" s="374"/>
      <c r="Z115" s="374"/>
    </row>
    <row r="116" spans="7:26">
      <c r="G116" s="374"/>
      <c r="H116" s="374"/>
      <c r="I116" s="374"/>
      <c r="J116" s="374"/>
      <c r="K116" s="374"/>
      <c r="L116" s="374"/>
      <c r="M116" s="374"/>
      <c r="N116" s="374"/>
      <c r="O116" s="374"/>
      <c r="P116" s="374"/>
      <c r="Q116" s="374"/>
      <c r="R116" s="374"/>
      <c r="S116" s="374"/>
      <c r="T116" s="374"/>
      <c r="U116" s="374"/>
      <c r="V116" s="374"/>
      <c r="W116" s="374"/>
      <c r="X116" s="374"/>
      <c r="Y116" s="374"/>
      <c r="Z116" s="374"/>
    </row>
    <row r="117" spans="7:26">
      <c r="G117" s="374"/>
      <c r="H117" s="374"/>
      <c r="I117" s="374"/>
      <c r="J117" s="374"/>
      <c r="K117" s="374"/>
      <c r="L117" s="374"/>
      <c r="M117" s="374"/>
      <c r="N117" s="374"/>
      <c r="O117" s="374"/>
      <c r="P117" s="374"/>
      <c r="Q117" s="374"/>
      <c r="R117" s="374"/>
      <c r="S117" s="374"/>
      <c r="T117" s="374"/>
      <c r="U117" s="374"/>
      <c r="V117" s="374"/>
      <c r="W117" s="374"/>
      <c r="X117" s="374"/>
      <c r="Y117" s="374"/>
      <c r="Z117" s="374"/>
    </row>
    <row r="118" spans="7:26">
      <c r="G118" s="374"/>
      <c r="H118" s="374"/>
      <c r="I118" s="374"/>
      <c r="J118" s="374"/>
      <c r="K118" s="374"/>
      <c r="L118" s="374"/>
      <c r="M118" s="374"/>
      <c r="N118" s="374"/>
      <c r="O118" s="374"/>
      <c r="P118" s="374"/>
      <c r="Q118" s="374"/>
      <c r="R118" s="374"/>
      <c r="S118" s="374"/>
      <c r="T118" s="374"/>
      <c r="U118" s="374"/>
      <c r="V118" s="374"/>
      <c r="W118" s="374"/>
      <c r="X118" s="374"/>
      <c r="Y118" s="374"/>
      <c r="Z118" s="374"/>
    </row>
    <row r="119" spans="7:26">
      <c r="G119" s="374"/>
      <c r="H119" s="374"/>
      <c r="I119" s="374"/>
      <c r="J119" s="374"/>
      <c r="K119" s="374"/>
      <c r="L119" s="374"/>
      <c r="M119" s="374"/>
      <c r="N119" s="374"/>
      <c r="O119" s="374"/>
      <c r="P119" s="374"/>
      <c r="Q119" s="374"/>
      <c r="R119" s="374"/>
      <c r="S119" s="374"/>
      <c r="T119" s="374"/>
      <c r="U119" s="374"/>
      <c r="V119" s="374"/>
      <c r="W119" s="374"/>
      <c r="X119" s="374"/>
      <c r="Y119" s="374"/>
      <c r="Z119" s="374"/>
    </row>
    <row r="120" spans="7:26">
      <c r="G120" s="374"/>
      <c r="H120" s="374"/>
      <c r="I120" s="374"/>
      <c r="J120" s="374"/>
      <c r="K120" s="374"/>
      <c r="L120" s="374"/>
      <c r="M120" s="374"/>
      <c r="N120" s="374"/>
      <c r="O120" s="374"/>
      <c r="P120" s="374"/>
      <c r="Q120" s="374"/>
      <c r="R120" s="374"/>
      <c r="S120" s="374"/>
      <c r="T120" s="374"/>
      <c r="U120" s="374"/>
      <c r="V120" s="374"/>
      <c r="W120" s="374"/>
      <c r="X120" s="374"/>
      <c r="Y120" s="374"/>
      <c r="Z120" s="374"/>
    </row>
    <row r="121" spans="7:26">
      <c r="G121" s="374"/>
      <c r="H121" s="374"/>
      <c r="I121" s="374"/>
      <c r="J121" s="374"/>
      <c r="K121" s="374"/>
      <c r="L121" s="374"/>
      <c r="M121" s="374"/>
      <c r="N121" s="374"/>
      <c r="O121" s="374"/>
      <c r="P121" s="374"/>
      <c r="Q121" s="374"/>
      <c r="R121" s="374"/>
      <c r="S121" s="374"/>
      <c r="T121" s="374"/>
      <c r="U121" s="374"/>
      <c r="V121" s="374"/>
      <c r="W121" s="374"/>
      <c r="X121" s="374"/>
      <c r="Y121" s="374"/>
      <c r="Z121" s="374"/>
    </row>
    <row r="122" spans="7:26">
      <c r="G122" s="374"/>
      <c r="H122" s="374"/>
      <c r="I122" s="374"/>
      <c r="J122" s="374"/>
      <c r="K122" s="374"/>
      <c r="L122" s="374"/>
      <c r="M122" s="374"/>
      <c r="N122" s="374"/>
      <c r="O122" s="374"/>
      <c r="P122" s="374"/>
      <c r="Q122" s="374"/>
      <c r="R122" s="374"/>
      <c r="S122" s="374"/>
      <c r="T122" s="374"/>
      <c r="U122" s="374"/>
      <c r="V122" s="374"/>
      <c r="W122" s="374"/>
      <c r="X122" s="374"/>
      <c r="Y122" s="374"/>
      <c r="Z122" s="374"/>
    </row>
    <row r="123" spans="7:26">
      <c r="G123" s="374"/>
      <c r="H123" s="374"/>
      <c r="I123" s="374"/>
      <c r="J123" s="374"/>
      <c r="K123" s="374"/>
      <c r="L123" s="374"/>
      <c r="M123" s="374"/>
      <c r="N123" s="374"/>
      <c r="O123" s="374"/>
      <c r="P123" s="374"/>
      <c r="Q123" s="374"/>
      <c r="R123" s="374"/>
      <c r="S123" s="374"/>
      <c r="T123" s="374"/>
      <c r="U123" s="374"/>
      <c r="V123" s="374"/>
      <c r="W123" s="374"/>
      <c r="X123" s="374"/>
      <c r="Y123" s="374"/>
      <c r="Z123" s="374"/>
    </row>
    <row r="124" spans="7:26">
      <c r="G124" s="374"/>
      <c r="H124" s="374"/>
      <c r="I124" s="374"/>
      <c r="J124" s="374"/>
      <c r="K124" s="374"/>
      <c r="L124" s="374"/>
      <c r="M124" s="374"/>
      <c r="N124" s="374"/>
      <c r="O124" s="374"/>
      <c r="P124" s="374"/>
      <c r="Q124" s="374"/>
      <c r="R124" s="374"/>
      <c r="S124" s="374"/>
      <c r="T124" s="374"/>
      <c r="U124" s="374"/>
      <c r="V124" s="374"/>
      <c r="W124" s="374"/>
      <c r="X124" s="374"/>
      <c r="Y124" s="374"/>
      <c r="Z124" s="374"/>
    </row>
    <row r="125" spans="7:26">
      <c r="G125" s="374"/>
      <c r="H125" s="374"/>
      <c r="I125" s="374"/>
      <c r="J125" s="374"/>
      <c r="K125" s="374"/>
      <c r="L125" s="374"/>
      <c r="M125" s="374"/>
      <c r="N125" s="374"/>
      <c r="O125" s="374"/>
      <c r="P125" s="374"/>
      <c r="Q125" s="374"/>
      <c r="R125" s="374"/>
      <c r="S125" s="374"/>
      <c r="T125" s="374"/>
      <c r="U125" s="374"/>
      <c r="V125" s="374"/>
      <c r="W125" s="374"/>
      <c r="X125" s="374"/>
      <c r="Y125" s="374"/>
      <c r="Z125" s="374"/>
    </row>
    <row r="126" spans="7:26">
      <c r="G126" s="374"/>
      <c r="H126" s="374"/>
      <c r="I126" s="374"/>
      <c r="J126" s="374"/>
      <c r="K126" s="374"/>
      <c r="L126" s="374"/>
      <c r="M126" s="374"/>
      <c r="N126" s="374"/>
      <c r="O126" s="374"/>
      <c r="P126" s="374"/>
      <c r="Q126" s="374"/>
      <c r="R126" s="374"/>
      <c r="S126" s="374"/>
      <c r="T126" s="374"/>
      <c r="U126" s="374"/>
      <c r="V126" s="374"/>
      <c r="W126" s="374"/>
      <c r="X126" s="374"/>
      <c r="Y126" s="374"/>
      <c r="Z126" s="374"/>
    </row>
    <row r="127" spans="7:26">
      <c r="G127" s="374"/>
      <c r="H127" s="374"/>
      <c r="I127" s="374"/>
      <c r="J127" s="374"/>
      <c r="K127" s="374"/>
      <c r="L127" s="374"/>
      <c r="M127" s="374"/>
      <c r="N127" s="374"/>
      <c r="O127" s="374"/>
      <c r="P127" s="374"/>
      <c r="Q127" s="374"/>
      <c r="R127" s="374"/>
      <c r="S127" s="374"/>
      <c r="T127" s="374"/>
      <c r="U127" s="374"/>
      <c r="V127" s="374"/>
      <c r="W127" s="374"/>
      <c r="X127" s="374"/>
      <c r="Y127" s="374"/>
      <c r="Z127" s="374"/>
    </row>
    <row r="128" spans="7:26">
      <c r="G128" s="374"/>
      <c r="H128" s="374"/>
      <c r="I128" s="374"/>
      <c r="J128" s="374"/>
      <c r="K128" s="374"/>
      <c r="L128" s="374"/>
      <c r="M128" s="374"/>
      <c r="N128" s="374"/>
      <c r="O128" s="374"/>
      <c r="P128" s="374"/>
      <c r="Q128" s="374"/>
      <c r="R128" s="374"/>
      <c r="S128" s="374"/>
      <c r="T128" s="374"/>
      <c r="U128" s="374"/>
      <c r="V128" s="374"/>
      <c r="W128" s="374"/>
      <c r="X128" s="374"/>
      <c r="Y128" s="374"/>
      <c r="Z128" s="374"/>
    </row>
    <row r="129" spans="7:26">
      <c r="G129" s="374"/>
      <c r="H129" s="374"/>
      <c r="I129" s="374"/>
      <c r="J129" s="374"/>
      <c r="K129" s="374"/>
      <c r="L129" s="374"/>
      <c r="M129" s="374"/>
      <c r="N129" s="374"/>
      <c r="O129" s="374"/>
      <c r="P129" s="374"/>
      <c r="Q129" s="374"/>
      <c r="R129" s="374"/>
      <c r="S129" s="374"/>
      <c r="T129" s="374"/>
      <c r="U129" s="374"/>
      <c r="V129" s="374"/>
      <c r="W129" s="374"/>
      <c r="X129" s="374"/>
      <c r="Y129" s="374"/>
      <c r="Z129" s="374"/>
    </row>
    <row r="130" spans="7:26">
      <c r="G130" s="374"/>
      <c r="H130" s="374"/>
      <c r="I130" s="374"/>
      <c r="J130" s="374"/>
      <c r="K130" s="374"/>
      <c r="L130" s="374"/>
      <c r="M130" s="374"/>
      <c r="N130" s="374"/>
      <c r="O130" s="374"/>
      <c r="P130" s="374"/>
      <c r="Q130" s="374"/>
      <c r="R130" s="374"/>
      <c r="S130" s="374"/>
      <c r="T130" s="374"/>
      <c r="U130" s="374"/>
      <c r="V130" s="374"/>
      <c r="W130" s="374"/>
      <c r="X130" s="374"/>
      <c r="Y130" s="374"/>
      <c r="Z130" s="374"/>
    </row>
    <row r="131" spans="7:26">
      <c r="G131" s="374"/>
      <c r="H131" s="374"/>
      <c r="I131" s="374"/>
      <c r="J131" s="374"/>
      <c r="K131" s="374"/>
      <c r="L131" s="374"/>
      <c r="M131" s="374"/>
      <c r="N131" s="374"/>
      <c r="O131" s="374"/>
      <c r="P131" s="374"/>
      <c r="Q131" s="374"/>
      <c r="R131" s="374"/>
      <c r="S131" s="374"/>
      <c r="T131" s="374"/>
      <c r="U131" s="374"/>
      <c r="V131" s="374"/>
      <c r="W131" s="374"/>
      <c r="X131" s="374"/>
      <c r="Y131" s="374"/>
      <c r="Z131" s="374"/>
    </row>
    <row r="132" spans="7:26">
      <c r="G132" s="374"/>
      <c r="H132" s="374"/>
      <c r="I132" s="374"/>
      <c r="J132" s="374"/>
      <c r="K132" s="374"/>
      <c r="L132" s="374"/>
      <c r="M132" s="374"/>
      <c r="N132" s="374"/>
      <c r="O132" s="374"/>
      <c r="P132" s="374"/>
      <c r="Q132" s="374"/>
      <c r="R132" s="374"/>
      <c r="S132" s="374"/>
      <c r="T132" s="374"/>
      <c r="U132" s="374"/>
      <c r="V132" s="374"/>
      <c r="W132" s="374"/>
      <c r="X132" s="374"/>
      <c r="Y132" s="374"/>
      <c r="Z132" s="374"/>
    </row>
    <row r="133" spans="7:26">
      <c r="G133" s="374"/>
      <c r="H133" s="374"/>
      <c r="I133" s="374"/>
      <c r="J133" s="374"/>
      <c r="K133" s="374"/>
      <c r="L133" s="374"/>
      <c r="M133" s="374"/>
      <c r="N133" s="374"/>
      <c r="O133" s="374"/>
      <c r="P133" s="374"/>
      <c r="Q133" s="374"/>
      <c r="R133" s="374"/>
      <c r="S133" s="374"/>
      <c r="T133" s="374"/>
      <c r="U133" s="374"/>
      <c r="V133" s="374"/>
      <c r="W133" s="374"/>
      <c r="X133" s="374"/>
      <c r="Y133" s="374"/>
      <c r="Z133" s="374"/>
    </row>
    <row r="134" spans="7:26">
      <c r="G134" s="374"/>
      <c r="H134" s="374"/>
      <c r="I134" s="374"/>
      <c r="J134" s="374"/>
      <c r="K134" s="374"/>
      <c r="L134" s="374"/>
      <c r="M134" s="374"/>
      <c r="N134" s="374"/>
      <c r="O134" s="374"/>
      <c r="P134" s="374"/>
      <c r="Q134" s="374"/>
      <c r="R134" s="374"/>
      <c r="S134" s="374"/>
      <c r="T134" s="374"/>
      <c r="U134" s="374"/>
      <c r="V134" s="374"/>
      <c r="W134" s="374"/>
      <c r="X134" s="374"/>
      <c r="Y134" s="374"/>
      <c r="Z134" s="374"/>
    </row>
    <row r="135" spans="7:26">
      <c r="G135" s="374"/>
      <c r="H135" s="374"/>
      <c r="I135" s="374"/>
      <c r="J135" s="374"/>
      <c r="K135" s="374"/>
      <c r="L135" s="374"/>
      <c r="M135" s="374"/>
      <c r="N135" s="374"/>
      <c r="O135" s="374"/>
      <c r="P135" s="374"/>
      <c r="Q135" s="374"/>
      <c r="R135" s="374"/>
      <c r="S135" s="374"/>
      <c r="T135" s="374"/>
      <c r="U135" s="374"/>
      <c r="V135" s="374"/>
      <c r="W135" s="374"/>
      <c r="X135" s="374"/>
      <c r="Y135" s="374"/>
      <c r="Z135" s="374"/>
    </row>
    <row r="136" spans="7:26">
      <c r="G136" s="374"/>
      <c r="H136" s="374"/>
      <c r="I136" s="374"/>
      <c r="J136" s="374"/>
      <c r="K136" s="374"/>
      <c r="L136" s="374"/>
      <c r="M136" s="374"/>
      <c r="N136" s="374"/>
      <c r="O136" s="374"/>
      <c r="P136" s="374"/>
      <c r="Q136" s="374"/>
      <c r="R136" s="374"/>
      <c r="S136" s="374"/>
      <c r="T136" s="374"/>
      <c r="U136" s="374"/>
      <c r="V136" s="374"/>
      <c r="W136" s="374"/>
      <c r="X136" s="374"/>
      <c r="Y136" s="374"/>
      <c r="Z136" s="374"/>
    </row>
    <row r="137" spans="7:26">
      <c r="G137" s="374"/>
      <c r="H137" s="374"/>
      <c r="I137" s="374"/>
      <c r="J137" s="374"/>
      <c r="K137" s="374"/>
      <c r="L137" s="374"/>
      <c r="M137" s="374"/>
      <c r="N137" s="374"/>
      <c r="O137" s="374"/>
      <c r="P137" s="374"/>
      <c r="Q137" s="374"/>
      <c r="R137" s="374"/>
      <c r="S137" s="374"/>
      <c r="T137" s="374"/>
      <c r="U137" s="374"/>
      <c r="V137" s="374"/>
      <c r="W137" s="374"/>
      <c r="X137" s="374"/>
      <c r="Y137" s="374"/>
      <c r="Z137" s="374"/>
    </row>
    <row r="138" spans="7:26">
      <c r="G138" s="374"/>
      <c r="H138" s="374"/>
      <c r="I138" s="374"/>
      <c r="J138" s="374"/>
      <c r="K138" s="374"/>
      <c r="L138" s="374"/>
      <c r="M138" s="374"/>
      <c r="N138" s="374"/>
      <c r="O138" s="374"/>
      <c r="P138" s="374"/>
      <c r="Q138" s="374"/>
      <c r="R138" s="374"/>
      <c r="S138" s="374"/>
      <c r="T138" s="374"/>
      <c r="U138" s="374"/>
      <c r="V138" s="374"/>
      <c r="W138" s="374"/>
      <c r="X138" s="374"/>
      <c r="Y138" s="374"/>
      <c r="Z138" s="374"/>
    </row>
  </sheetData>
  <mergeCells count="2">
    <mergeCell ref="B1:F1"/>
    <mergeCell ref="B2:D2"/>
  </mergeCells>
  <pageMargins left="0.70866141732283472" right="0.70866141732283472" top="0.74803149606299213" bottom="0.74803149606299213" header="0.31496062992125984" footer="0.31496062992125984"/>
  <pageSetup paperSize="119" scale="44" orientation="landscape" r:id="rId1"/>
  <colBreaks count="1" manualBreakCount="1">
    <brk id="10" max="1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88"/>
  <sheetViews>
    <sheetView view="pageBreakPreview" topLeftCell="A30" zoomScale="95" zoomScaleNormal="100" zoomScaleSheetLayoutView="95" workbookViewId="0">
      <selection activeCell="E64" sqref="E64"/>
    </sheetView>
  </sheetViews>
  <sheetFormatPr baseColWidth="10" defaultRowHeight="15"/>
  <cols>
    <col min="1" max="1" width="35.5703125" style="503" customWidth="1"/>
    <col min="2" max="2" width="5.5703125" style="374" customWidth="1"/>
    <col min="3" max="3" width="69.5703125" customWidth="1"/>
    <col min="4" max="4" width="33" customWidth="1"/>
    <col min="5" max="5" width="41.42578125" customWidth="1"/>
    <col min="6" max="6" width="10.42578125" style="447" customWidth="1"/>
    <col min="7" max="7" width="19" customWidth="1"/>
  </cols>
  <sheetData>
    <row r="1" spans="1:20" ht="54.75" customHeight="1">
      <c r="B1" s="986" t="s">
        <v>1215</v>
      </c>
      <c r="C1" s="986"/>
      <c r="D1" s="986"/>
      <c r="E1" s="1015"/>
      <c r="F1" s="481"/>
      <c r="G1" s="348"/>
      <c r="H1" s="374"/>
      <c r="I1" s="374"/>
      <c r="J1" s="374"/>
      <c r="K1" s="374"/>
      <c r="L1" s="374"/>
      <c r="M1" s="374"/>
      <c r="N1" s="374"/>
      <c r="O1" s="374"/>
      <c r="P1" s="374"/>
      <c r="Q1" s="374"/>
      <c r="R1" s="374"/>
      <c r="S1" s="374"/>
      <c r="T1" s="374"/>
    </row>
    <row r="2" spans="1:20">
      <c r="A2" s="513"/>
      <c r="B2" s="520"/>
      <c r="C2" s="398"/>
      <c r="D2" s="399" t="s">
        <v>112</v>
      </c>
      <c r="E2" s="400" t="s">
        <v>113</v>
      </c>
      <c r="F2" s="467"/>
      <c r="G2" s="374"/>
      <c r="H2" s="374"/>
      <c r="I2" s="374"/>
      <c r="J2" s="374"/>
      <c r="K2" s="374"/>
      <c r="L2" s="374"/>
      <c r="M2" s="374"/>
      <c r="N2" s="374"/>
      <c r="O2" s="374"/>
      <c r="P2" s="374"/>
      <c r="Q2" s="374"/>
      <c r="R2" s="374"/>
      <c r="S2" s="374"/>
      <c r="T2" s="374"/>
    </row>
    <row r="3" spans="1:20">
      <c r="A3" s="513"/>
      <c r="B3" s="520"/>
      <c r="C3" s="401" t="s">
        <v>185</v>
      </c>
      <c r="D3" s="402">
        <f>D4</f>
        <v>55244386.93</v>
      </c>
      <c r="E3" s="403">
        <f>E4+E13</f>
        <v>3020275.89</v>
      </c>
      <c r="F3" s="402"/>
      <c r="G3" s="415"/>
      <c r="H3" s="374"/>
      <c r="I3" s="374"/>
      <c r="J3" s="374"/>
      <c r="K3" s="374"/>
      <c r="L3" s="374"/>
      <c r="M3" s="374"/>
      <c r="N3" s="374"/>
      <c r="O3" s="374"/>
      <c r="P3" s="374"/>
      <c r="Q3" s="374"/>
      <c r="R3" s="374"/>
      <c r="S3" s="374"/>
      <c r="T3" s="374"/>
    </row>
    <row r="4" spans="1:20">
      <c r="A4" s="513"/>
      <c r="B4" s="520"/>
      <c r="C4" s="404" t="s">
        <v>57</v>
      </c>
      <c r="D4" s="402">
        <f>+D5</f>
        <v>55244386.93</v>
      </c>
      <c r="E4" s="403">
        <f>SUM(E5:E8)</f>
        <v>1611431.7200000002</v>
      </c>
      <c r="F4" s="402"/>
      <c r="G4" s="415"/>
      <c r="H4" s="374"/>
      <c r="I4" s="374"/>
      <c r="J4" s="374"/>
      <c r="K4" s="374"/>
      <c r="L4" s="374"/>
      <c r="M4" s="374"/>
      <c r="N4" s="374"/>
      <c r="O4" s="374"/>
      <c r="P4" s="374"/>
      <c r="Q4" s="374"/>
      <c r="R4" s="374"/>
      <c r="S4" s="374"/>
      <c r="T4" s="374"/>
    </row>
    <row r="5" spans="1:20">
      <c r="A5" s="513"/>
      <c r="B5" s="520"/>
      <c r="C5" s="407" t="s">
        <v>59</v>
      </c>
      <c r="D5" s="405">
        <v>55244386.93</v>
      </c>
      <c r="E5" s="406">
        <v>0</v>
      </c>
      <c r="F5" s="405"/>
      <c r="G5" s="374"/>
      <c r="H5" s="374"/>
      <c r="I5" s="374"/>
      <c r="J5" s="374"/>
      <c r="K5" s="374"/>
      <c r="L5" s="374"/>
      <c r="M5" s="374"/>
      <c r="N5" s="374"/>
      <c r="O5" s="374"/>
      <c r="P5" s="374"/>
      <c r="Q5" s="374"/>
      <c r="R5" s="374"/>
      <c r="S5" s="374"/>
      <c r="T5" s="374"/>
    </row>
    <row r="6" spans="1:20">
      <c r="A6" s="513"/>
      <c r="B6" s="520"/>
      <c r="C6" s="407" t="s">
        <v>61</v>
      </c>
      <c r="D6" s="405">
        <v>0</v>
      </c>
      <c r="E6" s="406">
        <v>1098864.3700000001</v>
      </c>
      <c r="F6" s="405"/>
      <c r="G6" s="374"/>
      <c r="H6" s="374"/>
      <c r="I6" s="374"/>
      <c r="J6" s="374"/>
      <c r="K6" s="374"/>
      <c r="L6" s="374"/>
      <c r="M6" s="374"/>
      <c r="N6" s="374"/>
      <c r="O6" s="374"/>
      <c r="P6" s="374"/>
      <c r="Q6" s="374"/>
      <c r="R6" s="374"/>
      <c r="S6" s="374"/>
      <c r="T6" s="374"/>
    </row>
    <row r="7" spans="1:20">
      <c r="A7" s="513"/>
      <c r="B7" s="520"/>
      <c r="C7" s="407" t="s">
        <v>63</v>
      </c>
      <c r="D7" s="405">
        <v>0</v>
      </c>
      <c r="E7" s="406">
        <v>507567.35</v>
      </c>
      <c r="F7" s="405"/>
      <c r="G7" s="374"/>
      <c r="H7" s="374"/>
      <c r="I7" s="374"/>
      <c r="J7" s="374"/>
      <c r="K7" s="374"/>
      <c r="L7" s="374"/>
      <c r="M7" s="374"/>
      <c r="N7" s="374"/>
      <c r="O7" s="374"/>
      <c r="P7" s="374"/>
      <c r="Q7" s="374"/>
      <c r="R7" s="374"/>
      <c r="S7" s="374"/>
      <c r="T7" s="374"/>
    </row>
    <row r="8" spans="1:20">
      <c r="A8" s="513"/>
      <c r="B8" s="520"/>
      <c r="C8" s="407" t="s">
        <v>739</v>
      </c>
      <c r="D8" s="405">
        <v>0</v>
      </c>
      <c r="E8" s="406">
        <v>5000</v>
      </c>
      <c r="F8" s="405"/>
      <c r="G8" s="374"/>
      <c r="H8" s="374"/>
      <c r="I8" s="374"/>
      <c r="J8" s="374"/>
      <c r="K8" s="374"/>
      <c r="L8" s="374"/>
      <c r="M8" s="374"/>
      <c r="N8" s="374"/>
      <c r="O8" s="374"/>
      <c r="P8" s="374"/>
      <c r="Q8" s="374"/>
      <c r="R8" s="374"/>
      <c r="S8" s="374"/>
      <c r="T8" s="374"/>
    </row>
    <row r="9" spans="1:20">
      <c r="A9" s="513"/>
      <c r="B9" s="520"/>
      <c r="C9" s="407" t="s">
        <v>67</v>
      </c>
      <c r="D9" s="405"/>
      <c r="E9" s="406"/>
      <c r="F9" s="405"/>
      <c r="G9" s="374"/>
      <c r="H9" s="374"/>
      <c r="I9" s="374"/>
      <c r="J9" s="374"/>
      <c r="K9" s="374"/>
      <c r="L9" s="374"/>
      <c r="M9" s="374"/>
      <c r="N9" s="374"/>
      <c r="O9" s="374"/>
      <c r="P9" s="374"/>
      <c r="Q9" s="374"/>
      <c r="R9" s="374"/>
      <c r="S9" s="374"/>
      <c r="T9" s="374"/>
    </row>
    <row r="10" spans="1:20" ht="13.5" customHeight="1">
      <c r="A10" s="513"/>
      <c r="B10" s="520"/>
      <c r="C10" s="407" t="s">
        <v>69</v>
      </c>
      <c r="D10" s="405"/>
      <c r="E10" s="406"/>
      <c r="F10" s="405"/>
      <c r="G10" s="374"/>
      <c r="H10" s="374"/>
      <c r="I10" s="374"/>
      <c r="J10" s="374"/>
      <c r="K10" s="374"/>
      <c r="L10" s="374"/>
      <c r="M10" s="374"/>
      <c r="N10" s="374"/>
      <c r="O10" s="374"/>
      <c r="P10" s="374"/>
      <c r="Q10" s="374"/>
      <c r="R10" s="374"/>
      <c r="S10" s="374"/>
      <c r="T10" s="374"/>
    </row>
    <row r="11" spans="1:20">
      <c r="A11" s="513"/>
      <c r="B11" s="520"/>
      <c r="C11" s="407" t="s">
        <v>740</v>
      </c>
      <c r="D11" s="405"/>
      <c r="E11" s="406"/>
      <c r="F11" s="405"/>
      <c r="G11" s="374"/>
      <c r="H11" s="374"/>
      <c r="I11" s="374"/>
      <c r="J11" s="374"/>
      <c r="K11" s="374"/>
      <c r="L11" s="374"/>
      <c r="M11" s="374"/>
      <c r="N11" s="374"/>
      <c r="O11" s="374"/>
      <c r="P11" s="374"/>
      <c r="Q11" s="374"/>
      <c r="R11" s="374"/>
      <c r="S11" s="374"/>
      <c r="T11" s="374"/>
    </row>
    <row r="12" spans="1:20">
      <c r="A12" s="513"/>
      <c r="B12" s="520"/>
      <c r="C12" s="407"/>
      <c r="D12" s="405"/>
      <c r="E12" s="406"/>
      <c r="F12" s="405"/>
      <c r="G12" s="374"/>
      <c r="H12" s="374"/>
      <c r="I12" s="374"/>
      <c r="J12" s="374"/>
      <c r="K12" s="374"/>
      <c r="L12" s="374"/>
      <c r="M12" s="374"/>
      <c r="N12" s="374"/>
      <c r="O12" s="374"/>
      <c r="P12" s="374"/>
      <c r="Q12" s="374"/>
      <c r="R12" s="374"/>
      <c r="S12" s="374"/>
      <c r="T12" s="374"/>
    </row>
    <row r="13" spans="1:20">
      <c r="A13" s="513"/>
      <c r="B13" s="520"/>
      <c r="C13" s="404" t="s">
        <v>76</v>
      </c>
      <c r="D13" s="402">
        <f>SUM(D14:D21)</f>
        <v>0</v>
      </c>
      <c r="E13" s="403">
        <f>SUM(E14:E22)</f>
        <v>1408844.17</v>
      </c>
      <c r="F13" s="402"/>
      <c r="G13" s="374"/>
      <c r="H13" s="374"/>
      <c r="I13" s="374"/>
      <c r="J13" s="374"/>
      <c r="K13" s="374"/>
      <c r="L13" s="374"/>
      <c r="M13" s="374"/>
      <c r="N13" s="374"/>
      <c r="O13" s="374"/>
      <c r="P13" s="374"/>
      <c r="Q13" s="374"/>
      <c r="R13" s="374"/>
      <c r="S13" s="374"/>
      <c r="T13" s="374"/>
    </row>
    <row r="14" spans="1:20">
      <c r="A14" s="513"/>
      <c r="B14" s="520"/>
      <c r="C14" s="407" t="s">
        <v>78</v>
      </c>
      <c r="D14" s="405">
        <v>0</v>
      </c>
      <c r="E14" s="406">
        <v>0</v>
      </c>
      <c r="F14" s="405"/>
      <c r="G14" s="374"/>
      <c r="H14" s="374"/>
      <c r="I14" s="374"/>
      <c r="J14" s="374"/>
      <c r="K14" s="374"/>
      <c r="L14" s="374"/>
      <c r="M14" s="374"/>
      <c r="N14" s="374"/>
      <c r="O14" s="374"/>
      <c r="P14" s="374"/>
      <c r="Q14" s="374"/>
      <c r="R14" s="374"/>
      <c r="S14" s="374"/>
      <c r="T14" s="374"/>
    </row>
    <row r="15" spans="1:20">
      <c r="A15" s="513"/>
      <c r="B15" s="520"/>
      <c r="C15" s="407" t="s">
        <v>80</v>
      </c>
      <c r="D15" s="405">
        <v>0</v>
      </c>
      <c r="E15" s="406">
        <v>0</v>
      </c>
      <c r="F15" s="405"/>
      <c r="G15" s="374"/>
      <c r="H15" s="374"/>
      <c r="I15" s="374"/>
      <c r="J15" s="374"/>
      <c r="K15" s="374"/>
      <c r="L15" s="374"/>
      <c r="M15" s="374"/>
      <c r="N15" s="374"/>
      <c r="O15" s="374"/>
      <c r="P15" s="374"/>
      <c r="Q15" s="374"/>
      <c r="R15" s="374"/>
      <c r="S15" s="374"/>
      <c r="T15" s="374"/>
    </row>
    <row r="16" spans="1:20">
      <c r="A16" s="513"/>
      <c r="B16" s="520"/>
      <c r="C16" s="407" t="s">
        <v>82</v>
      </c>
      <c r="D16" s="405">
        <v>0</v>
      </c>
      <c r="E16" s="406">
        <v>442250.85</v>
      </c>
      <c r="F16" s="405"/>
      <c r="G16" s="374"/>
      <c r="H16" s="374"/>
      <c r="I16" s="374"/>
      <c r="J16" s="374"/>
      <c r="K16" s="374"/>
      <c r="L16" s="374"/>
      <c r="M16" s="374"/>
      <c r="N16" s="374"/>
      <c r="O16" s="374"/>
      <c r="P16" s="374"/>
      <c r="Q16" s="374"/>
      <c r="R16" s="374"/>
      <c r="S16" s="374"/>
      <c r="T16" s="374"/>
    </row>
    <row r="17" spans="1:20">
      <c r="A17" s="513"/>
      <c r="B17" s="520"/>
      <c r="C17" s="407" t="s">
        <v>84</v>
      </c>
      <c r="D17" s="405">
        <v>0</v>
      </c>
      <c r="E17" s="406">
        <v>697972.47</v>
      </c>
      <c r="F17" s="405"/>
      <c r="G17" s="374"/>
      <c r="H17" s="374"/>
      <c r="I17" s="374"/>
      <c r="J17" s="374"/>
      <c r="K17" s="374"/>
      <c r="L17" s="374"/>
      <c r="M17" s="374"/>
      <c r="N17" s="374"/>
      <c r="O17" s="374"/>
      <c r="P17" s="374"/>
      <c r="Q17" s="374"/>
      <c r="R17" s="374"/>
      <c r="S17" s="374"/>
      <c r="T17" s="374"/>
    </row>
    <row r="18" spans="1:20">
      <c r="A18" s="513"/>
      <c r="B18" s="520"/>
      <c r="C18" s="407" t="s">
        <v>86</v>
      </c>
      <c r="D18" s="405">
        <v>0</v>
      </c>
      <c r="E18" s="406">
        <v>268620.84999999998</v>
      </c>
      <c r="F18" s="405"/>
      <c r="G18" s="374"/>
      <c r="H18" s="374"/>
      <c r="I18" s="374"/>
      <c r="J18" s="374"/>
      <c r="K18" s="374"/>
      <c r="L18" s="374"/>
      <c r="M18" s="374"/>
      <c r="N18" s="374"/>
      <c r="O18" s="374"/>
      <c r="P18" s="374"/>
      <c r="Q18" s="374"/>
      <c r="R18" s="374"/>
      <c r="S18" s="374"/>
      <c r="T18" s="374"/>
    </row>
    <row r="19" spans="1:20">
      <c r="A19" s="513"/>
      <c r="B19" s="520"/>
      <c r="C19" s="407" t="s">
        <v>88</v>
      </c>
      <c r="D19" s="405">
        <v>0</v>
      </c>
      <c r="E19" s="406">
        <v>0</v>
      </c>
      <c r="F19" s="405"/>
      <c r="G19" s="374"/>
      <c r="H19" s="374"/>
      <c r="I19" s="374"/>
      <c r="J19" s="374"/>
      <c r="K19" s="374"/>
      <c r="L19" s="374"/>
      <c r="M19" s="374"/>
      <c r="N19" s="374"/>
      <c r="O19" s="374"/>
      <c r="P19" s="374"/>
      <c r="Q19" s="374"/>
      <c r="R19" s="374"/>
      <c r="S19" s="374"/>
      <c r="T19" s="374"/>
    </row>
    <row r="20" spans="1:20">
      <c r="A20" s="513"/>
      <c r="B20" s="520"/>
      <c r="C20" s="407" t="s">
        <v>90</v>
      </c>
      <c r="D20" s="405">
        <v>0</v>
      </c>
      <c r="E20" s="406">
        <v>0</v>
      </c>
      <c r="F20" s="405"/>
      <c r="G20" s="374"/>
      <c r="H20" s="374"/>
      <c r="I20" s="374"/>
      <c r="J20" s="374"/>
      <c r="K20" s="374"/>
      <c r="L20" s="374"/>
      <c r="M20" s="374"/>
      <c r="N20" s="374"/>
      <c r="O20" s="374"/>
      <c r="P20" s="374"/>
      <c r="Q20" s="374"/>
      <c r="R20" s="374"/>
      <c r="S20" s="374"/>
      <c r="T20" s="374"/>
    </row>
    <row r="21" spans="1:20">
      <c r="A21" s="513"/>
      <c r="B21" s="520"/>
      <c r="C21" s="407" t="s">
        <v>91</v>
      </c>
      <c r="D21" s="405">
        <v>0</v>
      </c>
      <c r="E21" s="406">
        <v>0</v>
      </c>
      <c r="F21" s="405"/>
      <c r="G21" s="374"/>
      <c r="H21" s="374"/>
      <c r="I21" s="374"/>
      <c r="J21" s="374"/>
      <c r="K21" s="374"/>
      <c r="L21" s="374"/>
      <c r="M21" s="374"/>
      <c r="N21" s="374"/>
      <c r="O21" s="374"/>
      <c r="P21" s="374"/>
      <c r="Q21" s="374"/>
      <c r="R21" s="374"/>
      <c r="S21" s="374"/>
      <c r="T21" s="374"/>
    </row>
    <row r="22" spans="1:20">
      <c r="A22" s="513"/>
      <c r="B22" s="520"/>
      <c r="C22" s="407" t="s">
        <v>93</v>
      </c>
      <c r="D22" s="405">
        <v>0</v>
      </c>
      <c r="E22" s="406">
        <v>0</v>
      </c>
      <c r="F22" s="405"/>
      <c r="G22" s="374"/>
      <c r="H22" s="374"/>
      <c r="I22" s="374"/>
      <c r="J22" s="374"/>
      <c r="K22" s="374"/>
      <c r="L22" s="374"/>
      <c r="M22" s="374"/>
      <c r="N22" s="374"/>
      <c r="O22" s="374"/>
      <c r="P22" s="374"/>
      <c r="Q22" s="374"/>
      <c r="R22" s="374"/>
      <c r="S22" s="374"/>
      <c r="T22" s="374"/>
    </row>
    <row r="23" spans="1:20">
      <c r="A23" s="513"/>
      <c r="B23" s="520"/>
      <c r="C23" s="408"/>
      <c r="D23" s="409"/>
      <c r="E23" s="410"/>
      <c r="F23" s="409"/>
      <c r="G23" s="374"/>
      <c r="H23" s="374"/>
      <c r="I23" s="374"/>
      <c r="J23" s="374"/>
      <c r="K23" s="374"/>
      <c r="L23" s="374"/>
      <c r="M23" s="374"/>
      <c r="N23" s="374"/>
      <c r="O23" s="374"/>
      <c r="P23" s="374"/>
      <c r="Q23" s="374"/>
      <c r="R23" s="374"/>
      <c r="S23" s="374"/>
      <c r="T23" s="374"/>
    </row>
    <row r="24" spans="1:20">
      <c r="A24" s="513"/>
      <c r="B24" s="520"/>
      <c r="C24" s="401" t="s">
        <v>56</v>
      </c>
      <c r="D24" s="402">
        <f>D25</f>
        <v>5290.01</v>
      </c>
      <c r="E24" s="403">
        <f>E25</f>
        <v>111578263.14</v>
      </c>
      <c r="F24" s="402"/>
      <c r="G24" s="415"/>
      <c r="H24" s="374"/>
      <c r="I24" s="374"/>
      <c r="J24" s="374"/>
      <c r="K24" s="374"/>
      <c r="L24" s="374"/>
      <c r="M24" s="374"/>
      <c r="N24" s="374"/>
      <c r="O24" s="374"/>
      <c r="P24" s="374"/>
      <c r="Q24" s="374"/>
      <c r="R24" s="374"/>
      <c r="S24" s="374"/>
      <c r="T24" s="374"/>
    </row>
    <row r="25" spans="1:20">
      <c r="A25" s="513"/>
      <c r="B25" s="520"/>
      <c r="C25" s="404" t="s">
        <v>58</v>
      </c>
      <c r="D25" s="402">
        <f>SUM(D26:D33)</f>
        <v>5290.01</v>
      </c>
      <c r="E25" s="403">
        <f>+E26</f>
        <v>111578263.14</v>
      </c>
      <c r="F25" s="402"/>
      <c r="G25" s="415"/>
      <c r="H25" s="374"/>
      <c r="I25" s="374"/>
      <c r="J25" s="374"/>
      <c r="K25" s="374"/>
      <c r="L25" s="374"/>
      <c r="M25" s="374"/>
      <c r="N25" s="374"/>
      <c r="O25" s="374"/>
      <c r="P25" s="374"/>
      <c r="Q25" s="374"/>
      <c r="R25" s="374"/>
      <c r="S25" s="374"/>
      <c r="T25" s="374"/>
    </row>
    <row r="26" spans="1:20">
      <c r="A26" s="513"/>
      <c r="B26" s="520"/>
      <c r="C26" s="407" t="s">
        <v>60</v>
      </c>
      <c r="D26" s="405">
        <v>0</v>
      </c>
      <c r="E26" s="406">
        <v>111578263.14</v>
      </c>
      <c r="F26" s="405"/>
      <c r="G26" s="374"/>
      <c r="H26" s="374"/>
      <c r="I26" s="374"/>
      <c r="J26" s="374"/>
      <c r="K26" s="374"/>
      <c r="L26" s="374"/>
      <c r="M26" s="374"/>
      <c r="N26" s="374"/>
      <c r="O26" s="374"/>
      <c r="P26" s="374"/>
      <c r="Q26" s="374"/>
      <c r="R26" s="374"/>
      <c r="S26" s="374"/>
      <c r="T26" s="374"/>
    </row>
    <row r="27" spans="1:20">
      <c r="A27" s="513"/>
      <c r="B27" s="520"/>
      <c r="C27" s="407" t="s">
        <v>62</v>
      </c>
      <c r="D27" s="405">
        <v>0</v>
      </c>
      <c r="E27" s="406">
        <v>0</v>
      </c>
      <c r="F27" s="405"/>
      <c r="G27" s="374"/>
      <c r="H27" s="374"/>
      <c r="I27" s="374"/>
      <c r="J27" s="374"/>
      <c r="K27" s="374"/>
      <c r="L27" s="374"/>
      <c r="M27" s="374"/>
      <c r="N27" s="374"/>
      <c r="O27" s="374"/>
      <c r="P27" s="374"/>
      <c r="Q27" s="374"/>
      <c r="R27" s="374"/>
      <c r="S27" s="374"/>
      <c r="T27" s="374"/>
    </row>
    <row r="28" spans="1:20">
      <c r="A28" s="513"/>
      <c r="B28" s="520"/>
      <c r="C28" s="407" t="s">
        <v>64</v>
      </c>
      <c r="D28" s="405">
        <v>0</v>
      </c>
      <c r="E28" s="406">
        <v>0</v>
      </c>
      <c r="F28" s="405"/>
      <c r="G28" s="374"/>
      <c r="H28" s="374"/>
      <c r="I28" s="374"/>
      <c r="J28" s="374"/>
      <c r="K28" s="374"/>
      <c r="L28" s="374"/>
      <c r="M28" s="374"/>
      <c r="N28" s="374"/>
      <c r="O28" s="374"/>
      <c r="P28" s="374"/>
      <c r="Q28" s="374"/>
      <c r="R28" s="374"/>
      <c r="S28" s="374"/>
      <c r="T28" s="374"/>
    </row>
    <row r="29" spans="1:20">
      <c r="A29" s="513"/>
      <c r="B29" s="520"/>
      <c r="C29" s="407" t="s">
        <v>66</v>
      </c>
      <c r="D29" s="405">
        <v>0</v>
      </c>
      <c r="E29" s="406">
        <v>0</v>
      </c>
      <c r="F29" s="405"/>
      <c r="G29" s="374"/>
      <c r="H29" s="374"/>
      <c r="I29" s="374"/>
      <c r="J29" s="374"/>
      <c r="K29" s="374"/>
      <c r="L29" s="374"/>
      <c r="M29" s="374"/>
      <c r="N29" s="374"/>
      <c r="O29" s="374"/>
      <c r="P29" s="374"/>
      <c r="Q29" s="374"/>
      <c r="R29" s="374"/>
      <c r="S29" s="374"/>
      <c r="T29" s="374"/>
    </row>
    <row r="30" spans="1:20">
      <c r="A30" s="513"/>
      <c r="B30" s="520"/>
      <c r="C30" s="407" t="s">
        <v>68</v>
      </c>
      <c r="D30" s="405">
        <v>0.01</v>
      </c>
      <c r="E30" s="406">
        <v>0</v>
      </c>
      <c r="F30" s="405"/>
      <c r="G30" s="374"/>
      <c r="H30" s="374"/>
      <c r="I30" s="374"/>
      <c r="J30" s="374"/>
      <c r="K30" s="374"/>
      <c r="L30" s="374"/>
      <c r="M30" s="374"/>
      <c r="N30" s="374"/>
      <c r="O30" s="374"/>
      <c r="P30" s="374"/>
      <c r="Q30" s="374"/>
      <c r="R30" s="374"/>
      <c r="S30" s="374"/>
      <c r="T30" s="374"/>
    </row>
    <row r="31" spans="1:20">
      <c r="A31" s="513"/>
      <c r="B31" s="520"/>
      <c r="C31" s="407" t="s">
        <v>70</v>
      </c>
      <c r="D31" s="405">
        <v>5000</v>
      </c>
      <c r="E31" s="406">
        <v>0</v>
      </c>
      <c r="F31" s="405"/>
      <c r="G31" s="374"/>
      <c r="H31" s="374"/>
      <c r="I31" s="374"/>
      <c r="J31" s="374"/>
      <c r="K31" s="374"/>
      <c r="L31" s="374"/>
      <c r="M31" s="374"/>
      <c r="N31" s="374"/>
      <c r="O31" s="374"/>
      <c r="P31" s="374"/>
      <c r="Q31" s="374"/>
      <c r="R31" s="374"/>
      <c r="S31" s="374"/>
      <c r="T31" s="374"/>
    </row>
    <row r="32" spans="1:20">
      <c r="A32" s="513"/>
      <c r="B32" s="520"/>
      <c r="C32" s="407" t="s">
        <v>72</v>
      </c>
      <c r="D32" s="405">
        <v>290</v>
      </c>
      <c r="E32" s="406">
        <v>0</v>
      </c>
      <c r="F32" s="405"/>
      <c r="G32" s="374"/>
      <c r="H32" s="374"/>
      <c r="I32" s="374"/>
      <c r="J32" s="374"/>
      <c r="K32" s="374"/>
      <c r="L32" s="374"/>
      <c r="M32" s="374"/>
      <c r="N32" s="374"/>
      <c r="O32" s="374"/>
      <c r="P32" s="374"/>
      <c r="Q32" s="374"/>
      <c r="R32" s="374"/>
      <c r="S32" s="374"/>
      <c r="T32" s="374"/>
    </row>
    <row r="33" spans="1:20">
      <c r="A33" s="513"/>
      <c r="B33" s="520"/>
      <c r="C33" s="407" t="s">
        <v>73</v>
      </c>
      <c r="D33" s="405">
        <v>0</v>
      </c>
      <c r="E33" s="406">
        <v>0</v>
      </c>
      <c r="F33" s="405"/>
      <c r="G33" s="374"/>
      <c r="H33" s="374"/>
      <c r="I33" s="374"/>
      <c r="J33" s="374"/>
      <c r="K33" s="374"/>
      <c r="L33" s="374"/>
      <c r="M33" s="374"/>
      <c r="N33" s="374"/>
      <c r="O33" s="374"/>
      <c r="P33" s="374"/>
      <c r="Q33" s="374"/>
      <c r="R33" s="374"/>
      <c r="S33" s="374"/>
      <c r="T33" s="374"/>
    </row>
    <row r="34" spans="1:20">
      <c r="A34" s="513"/>
      <c r="B34" s="520"/>
      <c r="C34" s="407"/>
      <c r="D34" s="405"/>
      <c r="E34" s="406"/>
      <c r="F34" s="405"/>
      <c r="G34" s="374"/>
      <c r="H34" s="374"/>
      <c r="I34" s="374"/>
      <c r="J34" s="374"/>
      <c r="K34" s="374"/>
      <c r="L34" s="374"/>
      <c r="M34" s="374"/>
      <c r="N34" s="374"/>
      <c r="O34" s="374"/>
      <c r="P34" s="374"/>
      <c r="Q34" s="374"/>
      <c r="R34" s="374"/>
      <c r="S34" s="374"/>
      <c r="T34" s="374"/>
    </row>
    <row r="35" spans="1:20">
      <c r="A35" s="513"/>
      <c r="B35" s="520"/>
      <c r="C35" s="404" t="s">
        <v>77</v>
      </c>
      <c r="D35" s="402">
        <f>SUM(D36:D41)</f>
        <v>0</v>
      </c>
      <c r="E35" s="403">
        <f>SUM(E36:E41)</f>
        <v>0</v>
      </c>
      <c r="F35" s="402"/>
      <c r="G35" s="374"/>
      <c r="H35" s="374"/>
      <c r="I35" s="374"/>
      <c r="J35" s="374"/>
      <c r="K35" s="374"/>
      <c r="L35" s="374"/>
      <c r="M35" s="374"/>
      <c r="N35" s="374"/>
      <c r="O35" s="374"/>
      <c r="P35" s="374"/>
      <c r="Q35" s="374"/>
      <c r="R35" s="374"/>
      <c r="S35" s="374"/>
      <c r="T35" s="374"/>
    </row>
    <row r="36" spans="1:20">
      <c r="A36" s="513"/>
      <c r="B36" s="520"/>
      <c r="C36" s="407" t="s">
        <v>79</v>
      </c>
      <c r="D36" s="405">
        <v>0</v>
      </c>
      <c r="E36" s="406">
        <v>0</v>
      </c>
      <c r="F36" s="405"/>
      <c r="G36" s="374"/>
      <c r="H36" s="374"/>
      <c r="I36" s="374"/>
      <c r="J36" s="374"/>
      <c r="K36" s="374"/>
      <c r="L36" s="374"/>
      <c r="M36" s="374"/>
      <c r="N36" s="374"/>
      <c r="O36" s="374"/>
      <c r="P36" s="374"/>
      <c r="Q36" s="374"/>
      <c r="R36" s="374"/>
      <c r="S36" s="374"/>
      <c r="T36" s="374"/>
    </row>
    <row r="37" spans="1:20">
      <c r="A37" s="513"/>
      <c r="B37" s="520"/>
      <c r="C37" s="407" t="s">
        <v>81</v>
      </c>
      <c r="D37" s="405">
        <v>0</v>
      </c>
      <c r="E37" s="406">
        <v>0</v>
      </c>
      <c r="F37" s="405"/>
      <c r="G37" s="374"/>
      <c r="H37" s="374"/>
      <c r="I37" s="374"/>
      <c r="J37" s="374"/>
      <c r="K37" s="374"/>
      <c r="L37" s="374"/>
      <c r="M37" s="374"/>
      <c r="N37" s="374"/>
      <c r="O37" s="374"/>
      <c r="P37" s="374"/>
      <c r="Q37" s="374"/>
      <c r="R37" s="374"/>
      <c r="S37" s="374"/>
      <c r="T37" s="374"/>
    </row>
    <row r="38" spans="1:20">
      <c r="A38" s="513"/>
      <c r="B38" s="520"/>
      <c r="C38" s="407" t="s">
        <v>83</v>
      </c>
      <c r="D38" s="405">
        <v>0</v>
      </c>
      <c r="E38" s="406">
        <v>0</v>
      </c>
      <c r="F38" s="405"/>
      <c r="G38" s="374"/>
      <c r="H38" s="374"/>
      <c r="I38" s="374"/>
      <c r="J38" s="374"/>
      <c r="K38" s="374"/>
      <c r="L38" s="374"/>
      <c r="M38" s="374"/>
      <c r="N38" s="374"/>
      <c r="O38" s="374"/>
      <c r="P38" s="374"/>
      <c r="Q38" s="374"/>
      <c r="R38" s="374"/>
      <c r="S38" s="374"/>
      <c r="T38" s="374"/>
    </row>
    <row r="39" spans="1:20">
      <c r="A39" s="513"/>
      <c r="B39" s="520"/>
      <c r="C39" s="407" t="s">
        <v>85</v>
      </c>
      <c r="D39" s="405">
        <v>0</v>
      </c>
      <c r="E39" s="406">
        <v>0</v>
      </c>
      <c r="F39" s="405"/>
      <c r="G39" s="374"/>
      <c r="H39" s="374"/>
      <c r="I39" s="374"/>
      <c r="J39" s="374"/>
      <c r="K39" s="374"/>
      <c r="L39" s="374"/>
      <c r="M39" s="374"/>
      <c r="N39" s="374"/>
      <c r="O39" s="374"/>
      <c r="P39" s="374"/>
      <c r="Q39" s="374"/>
      <c r="R39" s="374"/>
      <c r="S39" s="374"/>
      <c r="T39" s="374"/>
    </row>
    <row r="40" spans="1:20">
      <c r="A40" s="513"/>
      <c r="B40" s="520"/>
      <c r="C40" s="407" t="s">
        <v>87</v>
      </c>
      <c r="D40" s="405">
        <v>0</v>
      </c>
      <c r="E40" s="406">
        <v>0</v>
      </c>
      <c r="F40" s="405"/>
      <c r="G40" s="374"/>
      <c r="H40" s="374"/>
      <c r="I40" s="374"/>
      <c r="J40" s="374"/>
      <c r="K40" s="374"/>
      <c r="L40" s="374"/>
      <c r="M40" s="374"/>
      <c r="N40" s="374"/>
      <c r="O40" s="374"/>
      <c r="P40" s="374"/>
      <c r="Q40" s="374"/>
      <c r="R40" s="374"/>
      <c r="S40" s="374"/>
      <c r="T40" s="374"/>
    </row>
    <row r="41" spans="1:20">
      <c r="A41" s="513"/>
      <c r="B41" s="520"/>
      <c r="C41" s="407" t="s">
        <v>89</v>
      </c>
      <c r="D41" s="405">
        <v>0</v>
      </c>
      <c r="E41" s="406">
        <v>0</v>
      </c>
      <c r="F41" s="405"/>
      <c r="G41" s="374"/>
      <c r="H41" s="374"/>
      <c r="I41" s="374"/>
      <c r="J41" s="374"/>
      <c r="K41" s="374"/>
      <c r="L41" s="374"/>
      <c r="M41" s="374"/>
      <c r="N41" s="374"/>
      <c r="O41" s="374"/>
      <c r="P41" s="374"/>
      <c r="Q41" s="374"/>
      <c r="R41" s="374"/>
      <c r="S41" s="374"/>
      <c r="T41" s="374"/>
    </row>
    <row r="42" spans="1:20">
      <c r="A42" s="513"/>
      <c r="B42" s="520"/>
      <c r="C42" s="407"/>
      <c r="D42" s="405"/>
      <c r="E42" s="406"/>
      <c r="F42" s="405"/>
      <c r="G42" s="374"/>
      <c r="H42" s="374"/>
      <c r="I42" s="374"/>
      <c r="J42" s="374"/>
      <c r="K42" s="374"/>
      <c r="L42" s="374"/>
      <c r="M42" s="374"/>
      <c r="N42" s="374"/>
      <c r="O42" s="374"/>
      <c r="P42" s="374"/>
      <c r="Q42" s="374"/>
      <c r="R42" s="374"/>
      <c r="S42" s="374"/>
      <c r="T42" s="374"/>
    </row>
    <row r="43" spans="1:20">
      <c r="A43" s="513"/>
      <c r="B43" s="520"/>
      <c r="C43" s="401" t="s">
        <v>741</v>
      </c>
      <c r="D43" s="414">
        <f>D44+D49+D56</f>
        <v>92409223.510000005</v>
      </c>
      <c r="E43" s="403">
        <f>E44+E49+E56</f>
        <v>33060361.420000002</v>
      </c>
      <c r="F43" s="402"/>
      <c r="G43" s="415"/>
      <c r="H43" s="374"/>
      <c r="I43" s="374"/>
      <c r="J43" s="374"/>
      <c r="K43" s="374"/>
      <c r="L43" s="374"/>
      <c r="M43" s="374"/>
      <c r="N43" s="374"/>
      <c r="O43" s="374"/>
      <c r="P43" s="374"/>
      <c r="Q43" s="374"/>
      <c r="R43" s="374"/>
      <c r="S43" s="374"/>
      <c r="T43" s="374"/>
    </row>
    <row r="44" spans="1:20">
      <c r="A44" s="513"/>
      <c r="B44" s="520"/>
      <c r="C44" s="404" t="s">
        <v>98</v>
      </c>
      <c r="D44" s="402">
        <f>SUM(D45:D47)</f>
        <v>3568696.78</v>
      </c>
      <c r="E44" s="403">
        <f>SUM(E45:E47)</f>
        <v>0</v>
      </c>
      <c r="F44" s="402"/>
      <c r="G44" s="415"/>
      <c r="H44" s="374"/>
      <c r="I44" s="374"/>
      <c r="J44" s="374"/>
      <c r="K44" s="374"/>
      <c r="L44" s="374"/>
      <c r="M44" s="374"/>
      <c r="N44" s="374"/>
      <c r="O44" s="374"/>
      <c r="P44" s="374"/>
      <c r="Q44" s="374"/>
      <c r="R44" s="374"/>
      <c r="S44" s="374"/>
      <c r="T44" s="374"/>
    </row>
    <row r="45" spans="1:20">
      <c r="A45" s="513"/>
      <c r="B45" s="520"/>
      <c r="C45" s="407" t="s">
        <v>30</v>
      </c>
      <c r="D45" s="405">
        <v>3568696.78</v>
      </c>
      <c r="E45" s="406">
        <v>0</v>
      </c>
      <c r="F45" s="405"/>
      <c r="G45" s="374"/>
      <c r="H45" s="374"/>
      <c r="I45" s="374"/>
      <c r="J45" s="374"/>
      <c r="K45" s="374"/>
      <c r="L45" s="374"/>
      <c r="M45" s="374"/>
      <c r="N45" s="374"/>
      <c r="O45" s="374"/>
      <c r="P45" s="374"/>
      <c r="Q45" s="374"/>
      <c r="R45" s="374"/>
      <c r="S45" s="374"/>
      <c r="T45" s="374"/>
    </row>
    <row r="46" spans="1:20">
      <c r="A46" s="513"/>
      <c r="B46" s="520"/>
      <c r="C46" s="407" t="s">
        <v>99</v>
      </c>
      <c r="D46" s="405">
        <v>0</v>
      </c>
      <c r="E46" s="406">
        <v>0</v>
      </c>
      <c r="F46" s="405"/>
      <c r="G46" s="374"/>
      <c r="H46" s="374"/>
      <c r="I46" s="374"/>
      <c r="J46" s="374"/>
      <c r="K46" s="374"/>
      <c r="L46" s="374"/>
      <c r="M46" s="374"/>
      <c r="N46" s="374"/>
      <c r="O46" s="374"/>
      <c r="P46" s="374"/>
      <c r="Q46" s="374"/>
      <c r="R46" s="374"/>
      <c r="S46" s="374"/>
      <c r="T46" s="374"/>
    </row>
    <row r="47" spans="1:20">
      <c r="A47" s="513"/>
      <c r="B47" s="520"/>
      <c r="C47" s="407" t="s">
        <v>158</v>
      </c>
      <c r="D47" s="405">
        <v>0</v>
      </c>
      <c r="E47" s="406">
        <v>0</v>
      </c>
      <c r="F47" s="405"/>
      <c r="G47" s="374"/>
      <c r="H47" s="374"/>
      <c r="I47" s="374"/>
      <c r="J47" s="374"/>
      <c r="K47" s="374"/>
      <c r="L47" s="374"/>
      <c r="M47" s="374"/>
      <c r="N47" s="374"/>
      <c r="O47" s="374"/>
      <c r="P47" s="374"/>
      <c r="Q47" s="374"/>
      <c r="R47" s="374"/>
      <c r="S47" s="374"/>
      <c r="T47" s="374"/>
    </row>
    <row r="48" spans="1:20">
      <c r="A48" s="513"/>
      <c r="B48" s="520"/>
      <c r="C48" s="407"/>
      <c r="D48" s="405"/>
      <c r="E48" s="406"/>
      <c r="F48" s="405"/>
      <c r="G48" s="374"/>
      <c r="H48" s="374"/>
      <c r="I48" s="374"/>
      <c r="J48" s="374"/>
      <c r="K48" s="374"/>
      <c r="L48" s="374"/>
      <c r="M48" s="374"/>
      <c r="N48" s="374"/>
      <c r="O48" s="374"/>
      <c r="P48" s="374"/>
      <c r="Q48" s="374"/>
      <c r="R48" s="374"/>
      <c r="S48" s="374"/>
      <c r="T48" s="374"/>
    </row>
    <row r="49" spans="1:20">
      <c r="A49" s="513"/>
      <c r="B49" s="520"/>
      <c r="C49" s="404" t="s">
        <v>101</v>
      </c>
      <c r="D49" s="402">
        <f>+D50</f>
        <v>88840526.730000004</v>
      </c>
      <c r="E49" s="403">
        <f>SUM(E50:E54)</f>
        <v>33060361.420000002</v>
      </c>
      <c r="F49" s="402"/>
      <c r="G49" s="374"/>
      <c r="H49" s="374"/>
      <c r="I49" s="374"/>
      <c r="J49" s="374"/>
      <c r="K49" s="374"/>
      <c r="L49" s="374"/>
      <c r="M49" s="374"/>
      <c r="N49" s="374"/>
      <c r="O49" s="374"/>
      <c r="P49" s="374"/>
      <c r="Q49" s="374"/>
      <c r="R49" s="374"/>
      <c r="S49" s="374"/>
      <c r="T49" s="374"/>
    </row>
    <row r="50" spans="1:20">
      <c r="A50" s="513"/>
      <c r="B50" s="520"/>
      <c r="C50" s="407" t="s">
        <v>742</v>
      </c>
      <c r="D50" s="405">
        <v>88840526.730000004</v>
      </c>
      <c r="E50" s="406">
        <v>0</v>
      </c>
      <c r="F50" s="405"/>
      <c r="G50" s="374"/>
      <c r="H50" s="374"/>
      <c r="I50" s="374"/>
      <c r="J50" s="374"/>
      <c r="K50" s="374"/>
      <c r="L50" s="374"/>
      <c r="M50" s="374"/>
      <c r="N50" s="374"/>
      <c r="O50" s="374"/>
      <c r="P50" s="374"/>
      <c r="Q50" s="374"/>
      <c r="R50" s="374"/>
      <c r="S50" s="374"/>
      <c r="T50" s="374"/>
    </row>
    <row r="51" spans="1:20">
      <c r="A51" s="513"/>
      <c r="B51" s="520"/>
      <c r="C51" s="407" t="s">
        <v>103</v>
      </c>
      <c r="D51" s="405">
        <v>0</v>
      </c>
      <c r="E51" s="406">
        <v>33060361.420000002</v>
      </c>
      <c r="F51" s="405"/>
      <c r="G51" s="374"/>
      <c r="H51" s="374"/>
      <c r="I51" s="374"/>
      <c r="J51" s="374"/>
      <c r="K51" s="374"/>
      <c r="L51" s="374"/>
      <c r="M51" s="374"/>
      <c r="N51" s="374"/>
      <c r="O51" s="374"/>
      <c r="P51" s="374"/>
      <c r="Q51" s="374"/>
      <c r="R51" s="374"/>
      <c r="S51" s="374"/>
      <c r="T51" s="374"/>
    </row>
    <row r="52" spans="1:20">
      <c r="A52" s="513"/>
      <c r="B52" s="520"/>
      <c r="C52" s="407" t="s">
        <v>104</v>
      </c>
      <c r="D52" s="405">
        <v>0</v>
      </c>
      <c r="E52" s="406">
        <v>0</v>
      </c>
      <c r="F52" s="405"/>
      <c r="G52" s="374"/>
      <c r="H52" s="374"/>
      <c r="I52" s="374"/>
      <c r="J52" s="374"/>
      <c r="K52" s="374"/>
      <c r="L52" s="374"/>
      <c r="M52" s="374"/>
      <c r="N52" s="374"/>
      <c r="O52" s="374"/>
      <c r="P52" s="374"/>
      <c r="Q52" s="374"/>
      <c r="R52" s="374"/>
      <c r="S52" s="374"/>
      <c r="T52" s="374"/>
    </row>
    <row r="53" spans="1:20">
      <c r="A53" s="513"/>
      <c r="B53" s="520"/>
      <c r="C53" s="407" t="s">
        <v>105</v>
      </c>
      <c r="D53" s="405">
        <v>0</v>
      </c>
      <c r="E53" s="406">
        <v>0</v>
      </c>
      <c r="F53" s="405"/>
      <c r="G53" s="374"/>
      <c r="H53" s="374"/>
      <c r="I53" s="374"/>
      <c r="J53" s="374"/>
      <c r="K53" s="374"/>
      <c r="L53" s="374"/>
      <c r="M53" s="374"/>
      <c r="N53" s="374"/>
      <c r="O53" s="374"/>
      <c r="P53" s="374"/>
      <c r="Q53" s="374"/>
      <c r="R53" s="374"/>
      <c r="S53" s="374"/>
      <c r="T53" s="374"/>
    </row>
    <row r="54" spans="1:20">
      <c r="A54" s="513"/>
      <c r="B54" s="520"/>
      <c r="C54" s="407" t="s">
        <v>106</v>
      </c>
      <c r="D54" s="405">
        <v>0</v>
      </c>
      <c r="E54" s="406">
        <v>0</v>
      </c>
      <c r="F54" s="405"/>
      <c r="G54" s="374"/>
      <c r="H54" s="374"/>
      <c r="I54" s="374"/>
      <c r="J54" s="374"/>
      <c r="K54" s="374"/>
      <c r="L54" s="374"/>
      <c r="M54" s="374"/>
      <c r="N54" s="374"/>
      <c r="O54" s="374"/>
      <c r="P54" s="374"/>
      <c r="Q54" s="374"/>
      <c r="R54" s="374"/>
      <c r="S54" s="374"/>
      <c r="T54" s="374"/>
    </row>
    <row r="55" spans="1:20">
      <c r="A55" s="513"/>
      <c r="B55" s="520"/>
      <c r="C55" s="407"/>
      <c r="D55" s="405"/>
      <c r="E55" s="406"/>
      <c r="F55" s="405"/>
      <c r="G55" s="374"/>
      <c r="H55" s="374"/>
      <c r="I55" s="374"/>
      <c r="J55" s="374"/>
      <c r="K55" s="374"/>
      <c r="L55" s="374"/>
      <c r="M55" s="374"/>
      <c r="N55" s="374"/>
      <c r="O55" s="374"/>
      <c r="P55" s="374"/>
      <c r="Q55" s="374"/>
      <c r="R55" s="374"/>
      <c r="S55" s="374"/>
      <c r="T55" s="374"/>
    </row>
    <row r="56" spans="1:20">
      <c r="A56" s="513"/>
      <c r="B56" s="520"/>
      <c r="C56" s="404" t="s">
        <v>114</v>
      </c>
      <c r="D56" s="402">
        <f>SUM(D57:D58)</f>
        <v>0</v>
      </c>
      <c r="E56" s="403">
        <f>SUM(E57:E58)</f>
        <v>0</v>
      </c>
      <c r="F56" s="402"/>
      <c r="G56" s="374"/>
      <c r="H56" s="374"/>
      <c r="I56" s="374"/>
      <c r="J56" s="374"/>
      <c r="K56" s="374"/>
      <c r="L56" s="374"/>
      <c r="M56" s="374"/>
      <c r="N56" s="374"/>
      <c r="O56" s="374"/>
      <c r="P56" s="374"/>
      <c r="Q56" s="374"/>
      <c r="R56" s="374"/>
      <c r="S56" s="374"/>
      <c r="T56" s="374"/>
    </row>
    <row r="57" spans="1:20">
      <c r="A57" s="513"/>
      <c r="B57" s="520"/>
      <c r="C57" s="407" t="s">
        <v>108</v>
      </c>
      <c r="D57" s="405">
        <v>0</v>
      </c>
      <c r="E57" s="406">
        <v>0</v>
      </c>
      <c r="F57" s="405"/>
      <c r="G57" s="374"/>
      <c r="H57" s="374"/>
      <c r="I57" s="374"/>
      <c r="J57" s="374"/>
      <c r="K57" s="374"/>
      <c r="L57" s="374"/>
      <c r="M57" s="374"/>
      <c r="N57" s="374"/>
      <c r="O57" s="374"/>
      <c r="P57" s="374"/>
      <c r="Q57" s="374"/>
      <c r="R57" s="374"/>
      <c r="S57" s="374"/>
      <c r="T57" s="374"/>
    </row>
    <row r="58" spans="1:20">
      <c r="A58" s="513"/>
      <c r="B58" s="521"/>
      <c r="C58" s="411" t="s">
        <v>109</v>
      </c>
      <c r="D58" s="412">
        <v>0</v>
      </c>
      <c r="E58" s="413">
        <v>0</v>
      </c>
      <c r="F58" s="405"/>
      <c r="G58" s="374"/>
      <c r="H58" s="374"/>
      <c r="I58" s="374"/>
      <c r="J58" s="374"/>
      <c r="K58" s="374"/>
      <c r="L58" s="374"/>
      <c r="M58" s="374"/>
      <c r="N58" s="374"/>
      <c r="O58" s="374"/>
      <c r="P58" s="374"/>
      <c r="Q58" s="374"/>
      <c r="R58" s="374"/>
      <c r="S58" s="374"/>
      <c r="T58" s="374"/>
    </row>
    <row r="59" spans="1:20">
      <c r="A59" s="513"/>
      <c r="C59" s="374"/>
      <c r="D59" s="374"/>
      <c r="E59" s="374"/>
      <c r="F59" s="374"/>
      <c r="G59" s="374"/>
      <c r="H59" s="374"/>
      <c r="I59" s="374"/>
      <c r="J59" s="374"/>
      <c r="K59" s="374"/>
      <c r="L59" s="374"/>
      <c r="M59" s="374"/>
      <c r="N59" s="374"/>
      <c r="O59" s="374"/>
      <c r="P59" s="374"/>
      <c r="Q59" s="374"/>
      <c r="R59" s="374"/>
      <c r="S59" s="374"/>
      <c r="T59" s="374"/>
    </row>
    <row r="60" spans="1:20">
      <c r="A60" s="513"/>
      <c r="B60" s="280" t="s">
        <v>49</v>
      </c>
      <c r="D60" s="363"/>
      <c r="E60" s="363"/>
      <c r="F60" s="363"/>
      <c r="G60" s="363"/>
      <c r="H60" s="363"/>
      <c r="I60" s="374"/>
      <c r="J60" s="374"/>
      <c r="K60" s="374"/>
      <c r="L60" s="374"/>
      <c r="M60" s="374"/>
      <c r="N60" s="374"/>
      <c r="O60" s="374"/>
      <c r="P60" s="374"/>
      <c r="Q60" s="374"/>
      <c r="R60" s="374"/>
      <c r="S60" s="374"/>
      <c r="T60" s="374"/>
    </row>
    <row r="61" spans="1:20">
      <c r="A61" s="513"/>
      <c r="C61" s="374"/>
      <c r="D61" s="946"/>
      <c r="E61" s="946"/>
      <c r="F61" s="36"/>
      <c r="G61" s="36"/>
      <c r="H61" s="36"/>
      <c r="I61" s="374"/>
      <c r="J61" s="374"/>
      <c r="K61" s="374"/>
      <c r="L61" s="374"/>
      <c r="M61" s="374"/>
      <c r="N61" s="374"/>
      <c r="O61" s="374"/>
      <c r="P61" s="374"/>
      <c r="Q61" s="374"/>
      <c r="R61" s="374"/>
      <c r="S61" s="374"/>
      <c r="T61" s="374"/>
    </row>
    <row r="62" spans="1:20">
      <c r="A62" s="513"/>
      <c r="C62" s="374"/>
      <c r="D62" s="947"/>
      <c r="E62" s="946"/>
      <c r="F62" s="36"/>
      <c r="G62" s="36"/>
      <c r="H62" s="36"/>
      <c r="I62" s="374"/>
      <c r="J62" s="374"/>
      <c r="K62" s="374"/>
      <c r="L62" s="374"/>
      <c r="M62" s="374"/>
      <c r="N62" s="374"/>
      <c r="O62" s="374"/>
      <c r="P62" s="374"/>
      <c r="Q62" s="374"/>
      <c r="R62" s="374"/>
      <c r="S62" s="374"/>
      <c r="T62" s="374"/>
    </row>
    <row r="63" spans="1:20">
      <c r="A63" s="513"/>
      <c r="C63" s="36"/>
      <c r="D63" s="45"/>
      <c r="E63" s="46"/>
      <c r="F63" s="46"/>
      <c r="G63" s="46"/>
      <c r="H63" s="27"/>
      <c r="I63" s="374"/>
      <c r="J63" s="374"/>
      <c r="K63" s="374"/>
      <c r="L63" s="374"/>
      <c r="M63" s="374"/>
      <c r="N63" s="374"/>
      <c r="O63" s="374"/>
      <c r="P63" s="374"/>
      <c r="Q63" s="374"/>
      <c r="R63" s="374"/>
      <c r="S63" s="374"/>
      <c r="T63" s="374"/>
    </row>
    <row r="64" spans="1:20">
      <c r="A64" s="513"/>
      <c r="C64" s="45" t="s">
        <v>817</v>
      </c>
      <c r="D64" s="465"/>
      <c r="E64" s="889"/>
      <c r="F64" s="890"/>
      <c r="G64" s="148"/>
      <c r="H64" s="148"/>
      <c r="I64" s="374"/>
      <c r="J64" s="374"/>
      <c r="K64" s="374"/>
      <c r="L64" s="374"/>
      <c r="M64" s="374"/>
      <c r="N64" s="374"/>
      <c r="O64" s="374"/>
      <c r="P64" s="374"/>
      <c r="Q64" s="374"/>
      <c r="R64" s="374"/>
      <c r="S64" s="374"/>
      <c r="T64" s="374"/>
    </row>
    <row r="65" spans="1:20">
      <c r="A65" s="513"/>
      <c r="C65" s="97" t="s">
        <v>710</v>
      </c>
      <c r="D65" s="469" t="s">
        <v>50</v>
      </c>
      <c r="E65" s="889"/>
      <c r="F65" s="888"/>
      <c r="G65" s="374"/>
      <c r="H65" s="468"/>
      <c r="I65" s="374"/>
      <c r="J65" s="374"/>
      <c r="K65" s="374"/>
      <c r="L65" s="374"/>
      <c r="M65" s="374"/>
      <c r="N65" s="374"/>
      <c r="O65" s="374"/>
      <c r="P65" s="374"/>
      <c r="Q65" s="374"/>
      <c r="R65" s="374"/>
      <c r="S65" s="374"/>
      <c r="T65" s="374"/>
    </row>
    <row r="66" spans="1:20">
      <c r="A66" s="513"/>
      <c r="C66" s="463" t="s">
        <v>51</v>
      </c>
      <c r="D66" s="466" t="s">
        <v>52</v>
      </c>
      <c r="E66" s="889"/>
      <c r="F66" s="888"/>
      <c r="G66" s="447"/>
      <c r="H66" s="466"/>
      <c r="I66" s="374"/>
      <c r="J66" s="374"/>
      <c r="K66" s="374"/>
      <c r="L66" s="374"/>
      <c r="M66" s="374"/>
      <c r="N66" s="374"/>
      <c r="O66" s="374"/>
      <c r="P66" s="374"/>
      <c r="Q66" s="374"/>
      <c r="R66" s="374"/>
      <c r="S66" s="374"/>
      <c r="T66" s="374"/>
    </row>
    <row r="67" spans="1:20">
      <c r="A67" s="513"/>
      <c r="C67" s="374"/>
      <c r="D67" s="374"/>
      <c r="E67" s="374"/>
      <c r="F67" s="374"/>
      <c r="G67" s="374"/>
      <c r="H67" s="374"/>
      <c r="I67" s="374"/>
      <c r="J67" s="374"/>
      <c r="K67" s="374"/>
      <c r="L67" s="374"/>
      <c r="M67" s="374"/>
      <c r="N67" s="374"/>
      <c r="O67" s="374"/>
      <c r="P67" s="374"/>
      <c r="Q67" s="374"/>
      <c r="R67" s="374"/>
      <c r="S67" s="374"/>
      <c r="T67" s="374"/>
    </row>
    <row r="68" spans="1:20">
      <c r="A68" s="513"/>
      <c r="C68" s="374"/>
      <c r="D68" s="374"/>
      <c r="E68" s="374"/>
      <c r="F68" s="374"/>
      <c r="G68" s="374"/>
      <c r="H68" s="374"/>
      <c r="I68" s="374"/>
      <c r="J68" s="374"/>
      <c r="K68" s="374"/>
      <c r="L68" s="374"/>
      <c r="M68" s="374"/>
      <c r="N68" s="374"/>
      <c r="O68" s="374"/>
      <c r="P68" s="374"/>
      <c r="Q68" s="374"/>
      <c r="R68" s="374"/>
      <c r="S68" s="374"/>
      <c r="T68" s="374"/>
    </row>
    <row r="69" spans="1:20">
      <c r="A69" s="513"/>
      <c r="C69" s="374"/>
      <c r="D69" s="374"/>
      <c r="E69" s="374"/>
      <c r="F69" s="374"/>
      <c r="G69" s="374"/>
      <c r="H69" s="374"/>
      <c r="I69" s="374"/>
      <c r="J69" s="374"/>
      <c r="K69" s="374"/>
      <c r="L69" s="374"/>
      <c r="M69" s="374"/>
      <c r="N69" s="374"/>
      <c r="O69" s="374"/>
      <c r="P69" s="374"/>
      <c r="Q69" s="374"/>
      <c r="R69" s="374"/>
      <c r="S69" s="374"/>
      <c r="T69" s="374"/>
    </row>
    <row r="70" spans="1:20">
      <c r="A70" s="513"/>
      <c r="C70" s="374"/>
      <c r="D70" s="374"/>
      <c r="E70" s="374"/>
      <c r="F70" s="374"/>
      <c r="G70" s="374"/>
      <c r="H70" s="374"/>
      <c r="I70" s="374"/>
      <c r="J70" s="374"/>
      <c r="K70" s="374"/>
      <c r="L70" s="374"/>
      <c r="M70" s="374"/>
      <c r="N70" s="374"/>
      <c r="O70" s="374"/>
      <c r="P70" s="374"/>
      <c r="Q70" s="374"/>
      <c r="R70" s="374"/>
      <c r="S70" s="374"/>
      <c r="T70" s="374"/>
    </row>
    <row r="71" spans="1:20">
      <c r="A71" s="513"/>
      <c r="C71" s="374"/>
      <c r="D71" s="374"/>
      <c r="E71" s="374"/>
      <c r="F71" s="374"/>
      <c r="G71" s="374"/>
      <c r="H71" s="374"/>
      <c r="I71" s="374"/>
      <c r="J71" s="374"/>
      <c r="K71" s="374"/>
      <c r="L71" s="374"/>
      <c r="M71" s="374"/>
      <c r="N71" s="374"/>
      <c r="O71" s="374"/>
      <c r="P71" s="374"/>
      <c r="Q71" s="374"/>
      <c r="R71" s="374"/>
      <c r="S71" s="374"/>
      <c r="T71" s="374"/>
    </row>
    <row r="72" spans="1:20">
      <c r="A72" s="513"/>
      <c r="C72" s="374"/>
      <c r="D72" s="374"/>
      <c r="E72" s="374"/>
      <c r="F72" s="374"/>
      <c r="G72" s="374"/>
      <c r="H72" s="374"/>
      <c r="I72" s="374"/>
      <c r="J72" s="374"/>
      <c r="K72" s="374"/>
      <c r="L72" s="374"/>
      <c r="M72" s="374"/>
      <c r="N72" s="374"/>
      <c r="O72" s="374"/>
      <c r="P72" s="374"/>
      <c r="Q72" s="374"/>
      <c r="R72" s="374"/>
      <c r="S72" s="374"/>
      <c r="T72" s="374"/>
    </row>
    <row r="73" spans="1:20">
      <c r="A73" s="513"/>
      <c r="C73" s="374"/>
      <c r="D73" s="374"/>
      <c r="E73" s="374"/>
      <c r="F73" s="374"/>
      <c r="G73" s="374"/>
      <c r="H73" s="374"/>
      <c r="I73" s="374"/>
      <c r="J73" s="374"/>
      <c r="K73" s="374"/>
      <c r="L73" s="374"/>
      <c r="M73" s="374"/>
      <c r="N73" s="374"/>
      <c r="O73" s="374"/>
      <c r="P73" s="374"/>
      <c r="Q73" s="374"/>
      <c r="R73" s="374"/>
      <c r="S73" s="374"/>
      <c r="T73" s="374"/>
    </row>
    <row r="74" spans="1:20">
      <c r="A74" s="513"/>
      <c r="C74" s="374"/>
      <c r="D74" s="374"/>
      <c r="E74" s="374"/>
      <c r="F74" s="374"/>
      <c r="G74" s="374"/>
      <c r="H74" s="374"/>
      <c r="I74" s="374"/>
      <c r="J74" s="374"/>
      <c r="K74" s="374"/>
      <c r="L74" s="374"/>
      <c r="M74" s="374"/>
      <c r="N74" s="374"/>
      <c r="O74" s="374"/>
      <c r="P74" s="374"/>
      <c r="Q74" s="374"/>
      <c r="R74" s="374"/>
      <c r="S74" s="374"/>
      <c r="T74" s="374"/>
    </row>
    <row r="75" spans="1:20">
      <c r="C75" s="374"/>
      <c r="D75" s="374"/>
      <c r="E75" s="374"/>
      <c r="F75" s="374"/>
      <c r="G75" s="374"/>
      <c r="H75" s="374"/>
      <c r="I75" s="374"/>
      <c r="J75" s="374"/>
      <c r="K75" s="374"/>
      <c r="L75" s="374"/>
      <c r="M75" s="374"/>
      <c r="N75" s="374"/>
      <c r="O75" s="374"/>
      <c r="P75" s="374"/>
      <c r="Q75" s="374"/>
      <c r="R75" s="374"/>
      <c r="S75" s="374"/>
      <c r="T75" s="374"/>
    </row>
    <row r="76" spans="1:20">
      <c r="C76" s="374"/>
      <c r="D76" s="374"/>
      <c r="E76" s="374"/>
      <c r="F76" s="374"/>
      <c r="G76" s="374"/>
      <c r="H76" s="374"/>
      <c r="I76" s="374"/>
      <c r="J76" s="374"/>
      <c r="K76" s="374"/>
      <c r="L76" s="374"/>
      <c r="M76" s="374"/>
      <c r="N76" s="374"/>
      <c r="O76" s="374"/>
      <c r="P76" s="374"/>
      <c r="Q76" s="374"/>
      <c r="R76" s="374"/>
      <c r="S76" s="374"/>
      <c r="T76" s="374"/>
    </row>
    <row r="77" spans="1:20">
      <c r="H77" s="374"/>
      <c r="I77" s="374"/>
      <c r="J77" s="374"/>
      <c r="K77" s="374"/>
      <c r="L77" s="374"/>
      <c r="M77" s="374"/>
      <c r="N77" s="374"/>
      <c r="O77" s="374"/>
      <c r="P77" s="374"/>
      <c r="Q77" s="374"/>
      <c r="R77" s="374"/>
      <c r="S77" s="374"/>
      <c r="T77" s="374"/>
    </row>
    <row r="78" spans="1:20">
      <c r="H78" s="374"/>
      <c r="I78" s="374"/>
      <c r="J78" s="374"/>
      <c r="K78" s="374"/>
      <c r="L78" s="374"/>
      <c r="M78" s="374"/>
      <c r="N78" s="374"/>
      <c r="O78" s="374"/>
      <c r="P78" s="374"/>
      <c r="Q78" s="374"/>
      <c r="R78" s="374"/>
      <c r="S78" s="374"/>
      <c r="T78" s="374"/>
    </row>
    <row r="79" spans="1:20">
      <c r="H79" s="374"/>
      <c r="I79" s="374"/>
      <c r="J79" s="374"/>
      <c r="K79" s="374"/>
      <c r="L79" s="374"/>
      <c r="M79" s="374"/>
      <c r="N79" s="374"/>
      <c r="O79" s="374"/>
      <c r="P79" s="374"/>
      <c r="Q79" s="374"/>
      <c r="R79" s="374"/>
      <c r="S79" s="374"/>
      <c r="T79" s="374"/>
    </row>
    <row r="80" spans="1:20">
      <c r="H80" s="374"/>
      <c r="I80" s="374"/>
      <c r="J80" s="374"/>
      <c r="K80" s="374"/>
      <c r="L80" s="374"/>
      <c r="M80" s="374"/>
      <c r="N80" s="374"/>
      <c r="O80" s="374"/>
      <c r="P80" s="374"/>
      <c r="Q80" s="374"/>
      <c r="R80" s="374"/>
      <c r="S80" s="374"/>
      <c r="T80" s="374"/>
    </row>
    <row r="81" spans="8:20">
      <c r="H81" s="374"/>
      <c r="I81" s="374"/>
      <c r="J81" s="374"/>
      <c r="K81" s="374"/>
      <c r="L81" s="374"/>
      <c r="M81" s="374"/>
      <c r="N81" s="374"/>
      <c r="O81" s="374"/>
      <c r="P81" s="374"/>
      <c r="Q81" s="374"/>
      <c r="R81" s="374"/>
      <c r="S81" s="374"/>
      <c r="T81" s="374"/>
    </row>
    <row r="82" spans="8:20">
      <c r="H82" s="374"/>
      <c r="I82" s="374"/>
      <c r="J82" s="374"/>
      <c r="K82" s="374"/>
      <c r="L82" s="374"/>
      <c r="M82" s="374"/>
      <c r="N82" s="374"/>
      <c r="O82" s="374"/>
      <c r="P82" s="374"/>
      <c r="Q82" s="374"/>
      <c r="R82" s="374"/>
      <c r="S82" s="374"/>
      <c r="T82" s="374"/>
    </row>
    <row r="83" spans="8:20">
      <c r="H83" s="374"/>
      <c r="I83" s="374"/>
      <c r="J83" s="374"/>
      <c r="K83" s="374"/>
      <c r="L83" s="374"/>
      <c r="M83" s="374"/>
      <c r="N83" s="374"/>
      <c r="O83" s="374"/>
      <c r="P83" s="374"/>
      <c r="Q83" s="374"/>
      <c r="R83" s="374"/>
      <c r="S83" s="374"/>
      <c r="T83" s="374"/>
    </row>
    <row r="84" spans="8:20">
      <c r="H84" s="374"/>
      <c r="I84" s="374"/>
      <c r="J84" s="374"/>
      <c r="K84" s="374"/>
      <c r="L84" s="374"/>
      <c r="M84" s="374"/>
      <c r="N84" s="374"/>
      <c r="O84" s="374"/>
      <c r="P84" s="374"/>
      <c r="Q84" s="374"/>
      <c r="R84" s="374"/>
      <c r="S84" s="374"/>
      <c r="T84" s="374"/>
    </row>
    <row r="85" spans="8:20">
      <c r="H85" s="374"/>
      <c r="I85" s="374"/>
      <c r="J85" s="374"/>
      <c r="K85" s="374"/>
      <c r="L85" s="374"/>
      <c r="M85" s="374"/>
      <c r="N85" s="374"/>
      <c r="O85" s="374"/>
      <c r="P85" s="374"/>
      <c r="Q85" s="374"/>
      <c r="R85" s="374"/>
      <c r="S85" s="374"/>
      <c r="T85" s="374"/>
    </row>
    <row r="86" spans="8:20">
      <c r="H86" s="374"/>
      <c r="I86" s="374"/>
      <c r="J86" s="374"/>
      <c r="K86" s="374"/>
      <c r="L86" s="374"/>
      <c r="M86" s="374"/>
      <c r="N86" s="374"/>
      <c r="O86" s="374"/>
      <c r="P86" s="374"/>
      <c r="Q86" s="374"/>
      <c r="R86" s="374"/>
      <c r="S86" s="374"/>
      <c r="T86" s="374"/>
    </row>
    <row r="87" spans="8:20">
      <c r="H87" s="374"/>
      <c r="I87" s="374"/>
      <c r="J87" s="374"/>
      <c r="K87" s="374"/>
      <c r="L87" s="374"/>
      <c r="M87" s="374"/>
      <c r="N87" s="374"/>
      <c r="O87" s="374"/>
      <c r="P87" s="374"/>
      <c r="Q87" s="374"/>
      <c r="R87" s="374"/>
      <c r="S87" s="374"/>
      <c r="T87" s="374"/>
    </row>
    <row r="88" spans="8:20">
      <c r="H88" s="374"/>
      <c r="I88" s="374"/>
      <c r="J88" s="374"/>
      <c r="K88" s="374"/>
      <c r="L88" s="374"/>
      <c r="M88" s="374"/>
      <c r="N88" s="374"/>
      <c r="O88" s="374"/>
      <c r="P88" s="374"/>
      <c r="Q88" s="374"/>
      <c r="R88" s="374"/>
      <c r="S88" s="374"/>
      <c r="T88" s="374"/>
    </row>
  </sheetData>
  <mergeCells count="1">
    <mergeCell ref="B1:E1"/>
  </mergeCells>
  <pageMargins left="0.70866141732283472" right="0.70866141732283472" top="0.74803149606299213" bottom="0.74803149606299213" header="0.31496062992125984" footer="0.31496062992125984"/>
  <pageSetup paperSize="11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RowHeight="15"/>
  <cols>
    <col min="4" max="5" width="11.42578125" style="7"/>
  </cols>
  <sheetData>
    <row r="2" spans="1:5">
      <c r="A2" s="1022" t="s">
        <v>115</v>
      </c>
      <c r="B2" s="1022"/>
      <c r="C2" s="1022"/>
      <c r="D2" s="1022"/>
      <c r="E2" s="13" t="e">
        <f>ESF!#REF!</f>
        <v>#REF!</v>
      </c>
    </row>
    <row r="3" spans="1:5">
      <c r="A3" s="1022" t="s">
        <v>0</v>
      </c>
      <c r="B3" s="1022"/>
      <c r="C3" s="1022"/>
      <c r="D3" s="1022"/>
      <c r="E3" s="13" t="e">
        <f>ESF!#REF!</f>
        <v>#REF!</v>
      </c>
    </row>
    <row r="4" spans="1:5">
      <c r="A4" s="1022" t="s">
        <v>116</v>
      </c>
      <c r="B4" s="1022"/>
      <c r="C4" s="1022"/>
      <c r="D4" s="1022"/>
      <c r="E4" s="14"/>
    </row>
    <row r="5" spans="1:5">
      <c r="A5" s="1022" t="s">
        <v>117</v>
      </c>
      <c r="B5" s="1022"/>
      <c r="C5" s="1022"/>
      <c r="D5" s="1022"/>
      <c r="E5" s="317" t="s">
        <v>118</v>
      </c>
    </row>
    <row r="6" spans="1:5">
      <c r="A6" s="6"/>
      <c r="B6" s="6"/>
      <c r="C6" s="1025" t="s">
        <v>54</v>
      </c>
      <c r="D6" s="1025"/>
      <c r="E6" s="1">
        <v>2013</v>
      </c>
    </row>
    <row r="7" spans="1:5">
      <c r="A7" s="1017" t="s">
        <v>119</v>
      </c>
      <c r="B7" s="1019" t="s">
        <v>57</v>
      </c>
      <c r="C7" s="1016" t="s">
        <v>59</v>
      </c>
      <c r="D7" s="1016"/>
      <c r="E7" s="8">
        <f>ESF!D12</f>
        <v>216737161.22</v>
      </c>
    </row>
    <row r="8" spans="1:5">
      <c r="A8" s="1017"/>
      <c r="B8" s="1019"/>
      <c r="C8" s="1016" t="s">
        <v>61</v>
      </c>
      <c r="D8" s="1016"/>
      <c r="E8" s="8">
        <f>ESF!D13</f>
        <v>1770092.72</v>
      </c>
    </row>
    <row r="9" spans="1:5">
      <c r="A9" s="1017"/>
      <c r="B9" s="1019"/>
      <c r="C9" s="1016" t="s">
        <v>63</v>
      </c>
      <c r="D9" s="1016"/>
      <c r="E9" s="8">
        <f>ESF!D14</f>
        <v>3438096.83</v>
      </c>
    </row>
    <row r="10" spans="1:5">
      <c r="A10" s="1017"/>
      <c r="B10" s="1019"/>
      <c r="C10" s="1016" t="s">
        <v>65</v>
      </c>
      <c r="D10" s="1016"/>
      <c r="E10" s="8">
        <f>ESF!D15</f>
        <v>0</v>
      </c>
    </row>
    <row r="11" spans="1:5">
      <c r="A11" s="1017"/>
      <c r="B11" s="1019"/>
      <c r="C11" s="1016" t="s">
        <v>67</v>
      </c>
      <c r="D11" s="1016"/>
      <c r="E11" s="8">
        <f>ESF!D16</f>
        <v>0</v>
      </c>
    </row>
    <row r="12" spans="1:5">
      <c r="A12" s="1017"/>
      <c r="B12" s="1019"/>
      <c r="C12" s="1016" t="s">
        <v>69</v>
      </c>
      <c r="D12" s="1016"/>
      <c r="E12" s="8">
        <f>ESF!D17</f>
        <v>0</v>
      </c>
    </row>
    <row r="13" spans="1:5">
      <c r="A13" s="1017"/>
      <c r="B13" s="1019"/>
      <c r="C13" s="1016" t="s">
        <v>71</v>
      </c>
      <c r="D13" s="1016"/>
      <c r="E13" s="8">
        <f>ESF!D18</f>
        <v>85669.01</v>
      </c>
    </row>
    <row r="14" spans="1:5" ht="15.75" thickBot="1">
      <c r="A14" s="1017"/>
      <c r="B14" s="4"/>
      <c r="C14" s="1018" t="s">
        <v>74</v>
      </c>
      <c r="D14" s="1018"/>
      <c r="E14" s="9">
        <f>ESF!D20</f>
        <v>222031019.78</v>
      </c>
    </row>
    <row r="15" spans="1:5">
      <c r="A15" s="1017"/>
      <c r="B15" s="1019" t="s">
        <v>76</v>
      </c>
      <c r="C15" s="1016" t="s">
        <v>78</v>
      </c>
      <c r="D15" s="1016"/>
      <c r="E15" s="8">
        <f>ESF!D25</f>
        <v>434453.71</v>
      </c>
    </row>
    <row r="16" spans="1:5">
      <c r="A16" s="1017"/>
      <c r="B16" s="1019"/>
      <c r="C16" s="1016" t="s">
        <v>80</v>
      </c>
      <c r="D16" s="1016"/>
      <c r="E16" s="8">
        <f>ESF!D26</f>
        <v>0</v>
      </c>
    </row>
    <row r="17" spans="1:5">
      <c r="A17" s="1017"/>
      <c r="B17" s="1019"/>
      <c r="C17" s="1016" t="s">
        <v>82</v>
      </c>
      <c r="D17" s="1016"/>
      <c r="E17" s="8">
        <f>ESF!D27</f>
        <v>823511896.65999997</v>
      </c>
    </row>
    <row r="18" spans="1:5">
      <c r="A18" s="1017"/>
      <c r="B18" s="1019"/>
      <c r="C18" s="1016" t="s">
        <v>84</v>
      </c>
      <c r="D18" s="1016"/>
      <c r="E18" s="8">
        <f>ESF!D28</f>
        <v>450530030.60000002</v>
      </c>
    </row>
    <row r="19" spans="1:5">
      <c r="A19" s="1017"/>
      <c r="B19" s="1019"/>
      <c r="C19" s="1016" t="s">
        <v>86</v>
      </c>
      <c r="D19" s="1016"/>
      <c r="E19" s="8">
        <f>ESF!D29</f>
        <v>0</v>
      </c>
    </row>
    <row r="20" spans="1:5">
      <c r="A20" s="1017"/>
      <c r="B20" s="1019"/>
      <c r="C20" s="1016" t="s">
        <v>88</v>
      </c>
      <c r="D20" s="1016"/>
      <c r="E20" s="8">
        <f>ESF!D30</f>
        <v>-249736660.40000001</v>
      </c>
    </row>
    <row r="21" spans="1:5">
      <c r="A21" s="1017"/>
      <c r="B21" s="1019"/>
      <c r="C21" s="1016" t="s">
        <v>90</v>
      </c>
      <c r="D21" s="1016"/>
      <c r="E21" s="8">
        <f>ESF!D31</f>
        <v>0</v>
      </c>
    </row>
    <row r="22" spans="1:5">
      <c r="A22" s="1017"/>
      <c r="B22" s="1019"/>
      <c r="C22" s="1016" t="s">
        <v>91</v>
      </c>
      <c r="D22" s="1016"/>
      <c r="E22" s="8">
        <f>ESF!D32</f>
        <v>0</v>
      </c>
    </row>
    <row r="23" spans="1:5">
      <c r="A23" s="1017"/>
      <c r="B23" s="1019"/>
      <c r="C23" s="1016" t="s">
        <v>93</v>
      </c>
      <c r="D23" s="1016"/>
      <c r="E23" s="8">
        <f>ESF!D33</f>
        <v>0</v>
      </c>
    </row>
    <row r="24" spans="1:5" ht="15.75" thickBot="1">
      <c r="A24" s="1017"/>
      <c r="B24" s="4"/>
      <c r="C24" s="1018" t="s">
        <v>95</v>
      </c>
      <c r="D24" s="1018"/>
      <c r="E24" s="9">
        <f>ESF!D35</f>
        <v>1024739720.5700001</v>
      </c>
    </row>
    <row r="25" spans="1:5" ht="15.75" thickBot="1">
      <c r="A25" s="1017"/>
      <c r="B25" s="2"/>
      <c r="C25" s="1018" t="s">
        <v>120</v>
      </c>
      <c r="D25" s="1018"/>
      <c r="E25" s="9">
        <f>ESF!D37</f>
        <v>1246770740.3500001</v>
      </c>
    </row>
    <row r="26" spans="1:5">
      <c r="A26" s="1017" t="s">
        <v>121</v>
      </c>
      <c r="B26" s="1019" t="s">
        <v>58</v>
      </c>
      <c r="C26" s="1016" t="s">
        <v>60</v>
      </c>
      <c r="D26" s="1016"/>
      <c r="E26" s="8">
        <f>ESF!I12</f>
        <v>73835451.959999993</v>
      </c>
    </row>
    <row r="27" spans="1:5">
      <c r="A27" s="1017"/>
      <c r="B27" s="1019"/>
      <c r="C27" s="1016" t="s">
        <v>62</v>
      </c>
      <c r="D27" s="1016"/>
      <c r="E27" s="8">
        <f>ESF!I13</f>
        <v>0</v>
      </c>
    </row>
    <row r="28" spans="1:5">
      <c r="A28" s="1017"/>
      <c r="B28" s="1019"/>
      <c r="C28" s="1016" t="s">
        <v>64</v>
      </c>
      <c r="D28" s="1016"/>
      <c r="E28" s="8">
        <f>ESF!I14</f>
        <v>0</v>
      </c>
    </row>
    <row r="29" spans="1:5">
      <c r="A29" s="1017"/>
      <c r="B29" s="1019"/>
      <c r="C29" s="1016" t="s">
        <v>66</v>
      </c>
      <c r="D29" s="1016"/>
      <c r="E29" s="8">
        <f>ESF!I15</f>
        <v>0</v>
      </c>
    </row>
    <row r="30" spans="1:5">
      <c r="A30" s="1017"/>
      <c r="B30" s="1019"/>
      <c r="C30" s="1016" t="s">
        <v>68</v>
      </c>
      <c r="D30" s="1016"/>
      <c r="E30" s="8">
        <f>ESF!I16</f>
        <v>0.01</v>
      </c>
    </row>
    <row r="31" spans="1:5">
      <c r="A31" s="1017"/>
      <c r="B31" s="1019"/>
      <c r="C31" s="1016" t="s">
        <v>70</v>
      </c>
      <c r="D31" s="1016"/>
      <c r="E31" s="8">
        <f>ESF!I17</f>
        <v>5000</v>
      </c>
    </row>
    <row r="32" spans="1:5">
      <c r="A32" s="1017"/>
      <c r="B32" s="1019"/>
      <c r="C32" s="1016" t="s">
        <v>72</v>
      </c>
      <c r="D32" s="1016"/>
      <c r="E32" s="8">
        <f>ESF!I18</f>
        <v>0</v>
      </c>
    </row>
    <row r="33" spans="1:5">
      <c r="A33" s="1017"/>
      <c r="B33" s="1019"/>
      <c r="C33" s="1016" t="s">
        <v>73</v>
      </c>
      <c r="D33" s="1016"/>
      <c r="E33" s="8">
        <f>ESF!I19</f>
        <v>290</v>
      </c>
    </row>
    <row r="34" spans="1:5" ht="15.75" thickBot="1">
      <c r="A34" s="1017"/>
      <c r="B34" s="4"/>
      <c r="C34" s="1018" t="s">
        <v>75</v>
      </c>
      <c r="D34" s="1018"/>
      <c r="E34" s="9">
        <f>ESF!I21</f>
        <v>73840741.969999999</v>
      </c>
    </row>
    <row r="35" spans="1:5">
      <c r="A35" s="1017"/>
      <c r="B35" s="1019" t="s">
        <v>77</v>
      </c>
      <c r="C35" s="1016" t="s">
        <v>79</v>
      </c>
      <c r="D35" s="1016"/>
      <c r="E35" s="8">
        <f>ESF!I25</f>
        <v>0</v>
      </c>
    </row>
    <row r="36" spans="1:5">
      <c r="A36" s="1017"/>
      <c r="B36" s="1019"/>
      <c r="C36" s="1016" t="s">
        <v>81</v>
      </c>
      <c r="D36" s="1016"/>
      <c r="E36" s="8">
        <f>ESF!I26</f>
        <v>0</v>
      </c>
    </row>
    <row r="37" spans="1:5">
      <c r="A37" s="1017"/>
      <c r="B37" s="1019"/>
      <c r="C37" s="1016" t="s">
        <v>83</v>
      </c>
      <c r="D37" s="1016"/>
      <c r="E37" s="8">
        <f>ESF!I27</f>
        <v>0</v>
      </c>
    </row>
    <row r="38" spans="1:5">
      <c r="A38" s="1017"/>
      <c r="B38" s="1019"/>
      <c r="C38" s="1016" t="s">
        <v>85</v>
      </c>
      <c r="D38" s="1016"/>
      <c r="E38" s="8">
        <f>ESF!I28</f>
        <v>0</v>
      </c>
    </row>
    <row r="39" spans="1:5">
      <c r="A39" s="1017"/>
      <c r="B39" s="1019"/>
      <c r="C39" s="1016" t="s">
        <v>87</v>
      </c>
      <c r="D39" s="1016"/>
      <c r="E39" s="8">
        <f>ESF!I29</f>
        <v>0</v>
      </c>
    </row>
    <row r="40" spans="1:5">
      <c r="A40" s="1017"/>
      <c r="B40" s="1019"/>
      <c r="C40" s="1016" t="s">
        <v>89</v>
      </c>
      <c r="D40" s="1016"/>
      <c r="E40" s="8">
        <f>ESF!I30</f>
        <v>0</v>
      </c>
    </row>
    <row r="41" spans="1:5" ht="15.75" thickBot="1">
      <c r="A41" s="1017"/>
      <c r="B41" s="2"/>
      <c r="C41" s="1018" t="s">
        <v>92</v>
      </c>
      <c r="D41" s="1018"/>
      <c r="E41" s="9">
        <f>ESF!I32</f>
        <v>0</v>
      </c>
    </row>
    <row r="42" spans="1:5" ht="15.75" thickBot="1">
      <c r="A42" s="1017"/>
      <c r="B42" s="2"/>
      <c r="C42" s="1018" t="s">
        <v>122</v>
      </c>
      <c r="D42" s="1018"/>
      <c r="E42" s="9">
        <f>ESF!I34</f>
        <v>73840741.969999999</v>
      </c>
    </row>
    <row r="43" spans="1:5">
      <c r="A43" s="3"/>
      <c r="B43" s="1019" t="s">
        <v>96</v>
      </c>
      <c r="C43" s="1020" t="s">
        <v>98</v>
      </c>
      <c r="D43" s="1020"/>
      <c r="E43" s="10">
        <f>ESF!I38</f>
        <v>1155904204.75</v>
      </c>
    </row>
    <row r="44" spans="1:5">
      <c r="A44" s="3"/>
      <c r="B44" s="1019"/>
      <c r="C44" s="1016" t="s">
        <v>30</v>
      </c>
      <c r="D44" s="1016"/>
      <c r="E44" s="8">
        <f>ESF!I40</f>
        <v>1155904204.75</v>
      </c>
    </row>
    <row r="45" spans="1:5">
      <c r="A45" s="3"/>
      <c r="B45" s="1019"/>
      <c r="C45" s="1016" t="s">
        <v>99</v>
      </c>
      <c r="D45" s="1016"/>
      <c r="E45" s="8">
        <f>ESF!I41</f>
        <v>0</v>
      </c>
    </row>
    <row r="46" spans="1:5">
      <c r="A46" s="3"/>
      <c r="B46" s="1019"/>
      <c r="C46" s="1016" t="s">
        <v>100</v>
      </c>
      <c r="D46" s="1016"/>
      <c r="E46" s="8">
        <f>ESF!I42</f>
        <v>0</v>
      </c>
    </row>
    <row r="47" spans="1:5">
      <c r="A47" s="3"/>
      <c r="B47" s="1019"/>
      <c r="C47" s="1020" t="s">
        <v>101</v>
      </c>
      <c r="D47" s="1020"/>
      <c r="E47" s="10">
        <f>ESF!I44</f>
        <v>17025793.759999998</v>
      </c>
    </row>
    <row r="48" spans="1:5">
      <c r="A48" s="3"/>
      <c r="B48" s="1019"/>
      <c r="C48" s="1016" t="s">
        <v>102</v>
      </c>
      <c r="D48" s="1016"/>
      <c r="E48" s="8">
        <f>ESF!I46</f>
        <v>56049219.849999994</v>
      </c>
    </row>
    <row r="49" spans="1:5">
      <c r="A49" s="3"/>
      <c r="B49" s="1019"/>
      <c r="C49" s="1016" t="s">
        <v>103</v>
      </c>
      <c r="D49" s="1016"/>
      <c r="E49" s="8">
        <f>ESF!I47</f>
        <v>-39023426.549999997</v>
      </c>
    </row>
    <row r="50" spans="1:5">
      <c r="A50" s="3"/>
      <c r="B50" s="1019"/>
      <c r="C50" s="1016" t="s">
        <v>104</v>
      </c>
      <c r="D50" s="1016"/>
      <c r="E50" s="8">
        <f>ESF!I48</f>
        <v>0</v>
      </c>
    </row>
    <row r="51" spans="1:5">
      <c r="A51" s="3"/>
      <c r="B51" s="1019"/>
      <c r="C51" s="1016" t="s">
        <v>105</v>
      </c>
      <c r="D51" s="1016"/>
      <c r="E51" s="8">
        <f>ESF!I49</f>
        <v>0.46</v>
      </c>
    </row>
    <row r="52" spans="1:5">
      <c r="A52" s="3"/>
      <c r="B52" s="1019"/>
      <c r="C52" s="1016" t="s">
        <v>106</v>
      </c>
      <c r="D52" s="1016"/>
      <c r="E52" s="8">
        <f>ESF!I50</f>
        <v>0</v>
      </c>
    </row>
    <row r="53" spans="1:5">
      <c r="A53" s="3"/>
      <c r="B53" s="1019"/>
      <c r="C53" s="1020" t="s">
        <v>107</v>
      </c>
      <c r="D53" s="1020"/>
      <c r="E53" s="10">
        <f>ESF!I52</f>
        <v>0</v>
      </c>
    </row>
    <row r="54" spans="1:5">
      <c r="A54" s="3"/>
      <c r="B54" s="1019"/>
      <c r="C54" s="1016" t="s">
        <v>108</v>
      </c>
      <c r="D54" s="1016"/>
      <c r="E54" s="8">
        <f>ESF!I54</f>
        <v>0</v>
      </c>
    </row>
    <row r="55" spans="1:5">
      <c r="A55" s="3"/>
      <c r="B55" s="1019"/>
      <c r="C55" s="1016" t="s">
        <v>109</v>
      </c>
      <c r="D55" s="1016"/>
      <c r="E55" s="8">
        <f>ESF!I55</f>
        <v>0</v>
      </c>
    </row>
    <row r="56" spans="1:5" ht="15.75" thickBot="1">
      <c r="A56" s="3"/>
      <c r="B56" s="1019"/>
      <c r="C56" s="1018" t="s">
        <v>110</v>
      </c>
      <c r="D56" s="1018"/>
      <c r="E56" s="9">
        <f>ESF!I57</f>
        <v>1172929998.51</v>
      </c>
    </row>
    <row r="57" spans="1:5" ht="15.75" thickBot="1">
      <c r="A57" s="3"/>
      <c r="B57" s="2"/>
      <c r="C57" s="1018" t="s">
        <v>123</v>
      </c>
      <c r="D57" s="1018"/>
      <c r="E57" s="9">
        <f>ESF!I59</f>
        <v>1246770740.48</v>
      </c>
    </row>
    <row r="58" spans="1:5">
      <c r="A58" s="3"/>
      <c r="B58" s="2"/>
      <c r="C58" s="1025" t="s">
        <v>54</v>
      </c>
      <c r="D58" s="1025"/>
      <c r="E58" s="1">
        <v>2012</v>
      </c>
    </row>
    <row r="59" spans="1:5">
      <c r="A59" s="1017" t="s">
        <v>119</v>
      </c>
      <c r="B59" s="1019" t="s">
        <v>57</v>
      </c>
      <c r="C59" s="1016" t="s">
        <v>59</v>
      </c>
      <c r="D59" s="1016"/>
      <c r="E59" s="8">
        <f>ESF!E12</f>
        <v>271981548.14999998</v>
      </c>
    </row>
    <row r="60" spans="1:5">
      <c r="A60" s="1017"/>
      <c r="B60" s="1019"/>
      <c r="C60" s="1016" t="s">
        <v>61</v>
      </c>
      <c r="D60" s="1016"/>
      <c r="E60" s="8">
        <f>ESF!E13</f>
        <v>671228.35</v>
      </c>
    </row>
    <row r="61" spans="1:5">
      <c r="A61" s="1017"/>
      <c r="B61" s="1019"/>
      <c r="C61" s="1016" t="s">
        <v>63</v>
      </c>
      <c r="D61" s="1016"/>
      <c r="E61" s="8">
        <f>ESF!E14</f>
        <v>2930529.48</v>
      </c>
    </row>
    <row r="62" spans="1:5">
      <c r="A62" s="1017"/>
      <c r="B62" s="1019"/>
      <c r="C62" s="1016" t="s">
        <v>65</v>
      </c>
      <c r="D62" s="1016"/>
      <c r="E62" s="8">
        <f>ESF!E15</f>
        <v>0</v>
      </c>
    </row>
    <row r="63" spans="1:5">
      <c r="A63" s="1017"/>
      <c r="B63" s="1019"/>
      <c r="C63" s="1016" t="s">
        <v>67</v>
      </c>
      <c r="D63" s="1016"/>
      <c r="E63" s="8">
        <f>ESF!E16</f>
        <v>0</v>
      </c>
    </row>
    <row r="64" spans="1:5">
      <c r="A64" s="1017"/>
      <c r="B64" s="1019"/>
      <c r="C64" s="1016" t="s">
        <v>69</v>
      </c>
      <c r="D64" s="1016"/>
      <c r="E64" s="8">
        <f>ESF!E17</f>
        <v>0</v>
      </c>
    </row>
    <row r="65" spans="1:5">
      <c r="A65" s="1017"/>
      <c r="B65" s="1019"/>
      <c r="C65" s="1016" t="s">
        <v>71</v>
      </c>
      <c r="D65" s="1016"/>
      <c r="E65" s="8">
        <f>ESF!E18</f>
        <v>80669.009999999995</v>
      </c>
    </row>
    <row r="66" spans="1:5" ht="15.75" thickBot="1">
      <c r="A66" s="1017"/>
      <c r="B66" s="4"/>
      <c r="C66" s="1018" t="s">
        <v>74</v>
      </c>
      <c r="D66" s="1018"/>
      <c r="E66" s="9">
        <f>ESF!E20</f>
        <v>275663974.99000001</v>
      </c>
    </row>
    <row r="67" spans="1:5">
      <c r="A67" s="1017"/>
      <c r="B67" s="1019" t="s">
        <v>76</v>
      </c>
      <c r="C67" s="1016" t="s">
        <v>78</v>
      </c>
      <c r="D67" s="1016"/>
      <c r="E67" s="8">
        <f>ESF!E25</f>
        <v>434453.71</v>
      </c>
    </row>
    <row r="68" spans="1:5">
      <c r="A68" s="1017"/>
      <c r="B68" s="1019"/>
      <c r="C68" s="1016" t="s">
        <v>80</v>
      </c>
      <c r="D68" s="1016"/>
      <c r="E68" s="8">
        <f>ESF!E26</f>
        <v>0</v>
      </c>
    </row>
    <row r="69" spans="1:5">
      <c r="A69" s="1017"/>
      <c r="B69" s="1019"/>
      <c r="C69" s="1016" t="s">
        <v>82</v>
      </c>
      <c r="D69" s="1016"/>
      <c r="E69" s="8">
        <f>ESF!E27</f>
        <v>823069645.80999994</v>
      </c>
    </row>
    <row r="70" spans="1:5">
      <c r="A70" s="1017"/>
      <c r="B70" s="1019"/>
      <c r="C70" s="1016" t="s">
        <v>84</v>
      </c>
      <c r="D70" s="1016"/>
      <c r="E70" s="8">
        <f>ESF!E28</f>
        <v>449832058.13</v>
      </c>
    </row>
    <row r="71" spans="1:5">
      <c r="A71" s="1017"/>
      <c r="B71" s="1019"/>
      <c r="C71" s="1016" t="s">
        <v>86</v>
      </c>
      <c r="D71" s="1016"/>
      <c r="E71" s="8">
        <f>ESF!E29</f>
        <v>0</v>
      </c>
    </row>
    <row r="72" spans="1:5">
      <c r="A72" s="1017"/>
      <c r="B72" s="1019"/>
      <c r="C72" s="1016" t="s">
        <v>88</v>
      </c>
      <c r="D72" s="1016"/>
      <c r="E72" s="8">
        <f>ESF!E30</f>
        <v>-250005281.25</v>
      </c>
    </row>
    <row r="73" spans="1:5">
      <c r="A73" s="1017"/>
      <c r="B73" s="1019"/>
      <c r="C73" s="1016" t="s">
        <v>90</v>
      </c>
      <c r="D73" s="1016"/>
      <c r="E73" s="8">
        <f>ESF!E31</f>
        <v>0</v>
      </c>
    </row>
    <row r="74" spans="1:5">
      <c r="A74" s="1017"/>
      <c r="B74" s="1019"/>
      <c r="C74" s="1016" t="s">
        <v>91</v>
      </c>
      <c r="D74" s="1016"/>
      <c r="E74" s="8">
        <f>ESF!E32</f>
        <v>0</v>
      </c>
    </row>
    <row r="75" spans="1:5">
      <c r="A75" s="1017"/>
      <c r="B75" s="1019"/>
      <c r="C75" s="1016" t="s">
        <v>93</v>
      </c>
      <c r="D75" s="1016"/>
      <c r="E75" s="8">
        <f>ESF!E33</f>
        <v>0</v>
      </c>
    </row>
    <row r="76" spans="1:5" ht="15.75" thickBot="1">
      <c r="A76" s="1017"/>
      <c r="B76" s="4"/>
      <c r="C76" s="1018" t="s">
        <v>95</v>
      </c>
      <c r="D76" s="1018"/>
      <c r="E76" s="9">
        <f>ESF!E35</f>
        <v>1023330876.4000001</v>
      </c>
    </row>
    <row r="77" spans="1:5" ht="15.75" thickBot="1">
      <c r="A77" s="1017"/>
      <c r="B77" s="2"/>
      <c r="C77" s="1018" t="s">
        <v>120</v>
      </c>
      <c r="D77" s="1018"/>
      <c r="E77" s="9">
        <f>ESF!E37</f>
        <v>1298994851.3900001</v>
      </c>
    </row>
    <row r="78" spans="1:5">
      <c r="A78" s="1017" t="s">
        <v>121</v>
      </c>
      <c r="B78" s="1019" t="s">
        <v>58</v>
      </c>
      <c r="C78" s="1016" t="s">
        <v>60</v>
      </c>
      <c r="D78" s="1016"/>
      <c r="E78" s="8">
        <f>ESF!J12</f>
        <v>185413715.09999999</v>
      </c>
    </row>
    <row r="79" spans="1:5">
      <c r="A79" s="1017"/>
      <c r="B79" s="1019"/>
      <c r="C79" s="1016" t="s">
        <v>62</v>
      </c>
      <c r="D79" s="1016"/>
      <c r="E79" s="8">
        <f>ESF!J13</f>
        <v>0</v>
      </c>
    </row>
    <row r="80" spans="1:5">
      <c r="A80" s="1017"/>
      <c r="B80" s="1019"/>
      <c r="C80" s="1016" t="s">
        <v>64</v>
      </c>
      <c r="D80" s="1016"/>
      <c r="E80" s="8">
        <f>ESF!J14</f>
        <v>0</v>
      </c>
    </row>
    <row r="81" spans="1:5">
      <c r="A81" s="1017"/>
      <c r="B81" s="1019"/>
      <c r="C81" s="1016" t="s">
        <v>66</v>
      </c>
      <c r="D81" s="1016"/>
      <c r="E81" s="8">
        <f>ESF!J15</f>
        <v>0</v>
      </c>
    </row>
    <row r="82" spans="1:5">
      <c r="A82" s="1017"/>
      <c r="B82" s="1019"/>
      <c r="C82" s="1016" t="s">
        <v>68</v>
      </c>
      <c r="D82" s="1016"/>
      <c r="E82" s="8">
        <f>ESF!J16</f>
        <v>0</v>
      </c>
    </row>
    <row r="83" spans="1:5">
      <c r="A83" s="1017"/>
      <c r="B83" s="1019"/>
      <c r="C83" s="1016" t="s">
        <v>70</v>
      </c>
      <c r="D83" s="1016"/>
      <c r="E83" s="8">
        <f>ESF!J17</f>
        <v>0</v>
      </c>
    </row>
    <row r="84" spans="1:5">
      <c r="A84" s="1017"/>
      <c r="B84" s="1019"/>
      <c r="C84" s="1016" t="s">
        <v>72</v>
      </c>
      <c r="D84" s="1016"/>
      <c r="E84" s="8">
        <f>ESF!J18</f>
        <v>0</v>
      </c>
    </row>
    <row r="85" spans="1:5">
      <c r="A85" s="1017"/>
      <c r="B85" s="1019"/>
      <c r="C85" s="1016" t="s">
        <v>73</v>
      </c>
      <c r="D85" s="1016"/>
      <c r="E85" s="8">
        <f>ESF!J19</f>
        <v>0</v>
      </c>
    </row>
    <row r="86" spans="1:5" ht="15.75" thickBot="1">
      <c r="A86" s="1017"/>
      <c r="B86" s="4"/>
      <c r="C86" s="1018" t="s">
        <v>75</v>
      </c>
      <c r="D86" s="1018"/>
      <c r="E86" s="9">
        <f>ESF!J21</f>
        <v>185413715.09999999</v>
      </c>
    </row>
    <row r="87" spans="1:5">
      <c r="A87" s="1017"/>
      <c r="B87" s="1019" t="s">
        <v>77</v>
      </c>
      <c r="C87" s="1016" t="s">
        <v>79</v>
      </c>
      <c r="D87" s="1016"/>
      <c r="E87" s="8">
        <f>ESF!J25</f>
        <v>0</v>
      </c>
    </row>
    <row r="88" spans="1:5">
      <c r="A88" s="1017"/>
      <c r="B88" s="1019"/>
      <c r="C88" s="1016" t="s">
        <v>81</v>
      </c>
      <c r="D88" s="1016"/>
      <c r="E88" s="8">
        <f>ESF!J26</f>
        <v>0</v>
      </c>
    </row>
    <row r="89" spans="1:5">
      <c r="A89" s="1017"/>
      <c r="B89" s="1019"/>
      <c r="C89" s="1016" t="s">
        <v>83</v>
      </c>
      <c r="D89" s="1016"/>
      <c r="E89" s="8">
        <f>ESF!J27</f>
        <v>0</v>
      </c>
    </row>
    <row r="90" spans="1:5">
      <c r="A90" s="1017"/>
      <c r="B90" s="1019"/>
      <c r="C90" s="1016" t="s">
        <v>85</v>
      </c>
      <c r="D90" s="1016"/>
      <c r="E90" s="8">
        <f>ESF!J28</f>
        <v>0</v>
      </c>
    </row>
    <row r="91" spans="1:5">
      <c r="A91" s="1017"/>
      <c r="B91" s="1019"/>
      <c r="C91" s="1016" t="s">
        <v>87</v>
      </c>
      <c r="D91" s="1016"/>
      <c r="E91" s="8">
        <f>ESF!J29</f>
        <v>0</v>
      </c>
    </row>
    <row r="92" spans="1:5">
      <c r="A92" s="1017"/>
      <c r="B92" s="1019"/>
      <c r="C92" s="1016" t="s">
        <v>89</v>
      </c>
      <c r="D92" s="1016"/>
      <c r="E92" s="8">
        <f>ESF!J30</f>
        <v>0</v>
      </c>
    </row>
    <row r="93" spans="1:5" ht="15.75" thickBot="1">
      <c r="A93" s="1017"/>
      <c r="B93" s="2"/>
      <c r="C93" s="1018" t="s">
        <v>92</v>
      </c>
      <c r="D93" s="1018"/>
      <c r="E93" s="9">
        <f>ESF!J32</f>
        <v>0</v>
      </c>
    </row>
    <row r="94" spans="1:5" ht="15.75" thickBot="1">
      <c r="A94" s="1017"/>
      <c r="B94" s="2"/>
      <c r="C94" s="1018" t="s">
        <v>122</v>
      </c>
      <c r="D94" s="1018"/>
      <c r="E94" s="9">
        <f>ESF!J34</f>
        <v>185413715.09999999</v>
      </c>
    </row>
    <row r="95" spans="1:5">
      <c r="A95" s="3"/>
      <c r="B95" s="1019" t="s">
        <v>96</v>
      </c>
      <c r="C95" s="1020" t="s">
        <v>98</v>
      </c>
      <c r="D95" s="1020"/>
      <c r="E95" s="10">
        <f>ESF!J38</f>
        <v>1152335507.97</v>
      </c>
    </row>
    <row r="96" spans="1:5">
      <c r="A96" s="3"/>
      <c r="B96" s="1019"/>
      <c r="C96" s="1016" t="s">
        <v>30</v>
      </c>
      <c r="D96" s="1016"/>
      <c r="E96" s="8">
        <f>ESF!J40</f>
        <v>1152335507.97</v>
      </c>
    </row>
    <row r="97" spans="1:5">
      <c r="A97" s="3"/>
      <c r="B97" s="1019"/>
      <c r="C97" s="1016" t="s">
        <v>99</v>
      </c>
      <c r="D97" s="1016"/>
      <c r="E97" s="8">
        <f>ESF!J41</f>
        <v>0</v>
      </c>
    </row>
    <row r="98" spans="1:5">
      <c r="A98" s="3"/>
      <c r="B98" s="1019"/>
      <c r="C98" s="1016" t="s">
        <v>100</v>
      </c>
      <c r="D98" s="1016"/>
      <c r="E98" s="8">
        <f>ESF!J42</f>
        <v>0</v>
      </c>
    </row>
    <row r="99" spans="1:5">
      <c r="A99" s="3"/>
      <c r="B99" s="1019"/>
      <c r="C99" s="1020" t="s">
        <v>101</v>
      </c>
      <c r="D99" s="1020"/>
      <c r="E99" s="10">
        <f>ESF!J44</f>
        <v>-38754371.68</v>
      </c>
    </row>
    <row r="100" spans="1:5">
      <c r="A100" s="3"/>
      <c r="B100" s="1019"/>
      <c r="C100" s="1016" t="s">
        <v>102</v>
      </c>
      <c r="D100" s="1016"/>
      <c r="E100" s="8">
        <f>ESF!J46</f>
        <v>-32791306.879999999</v>
      </c>
    </row>
    <row r="101" spans="1:5">
      <c r="A101" s="3"/>
      <c r="B101" s="1019"/>
      <c r="C101" s="1016" t="s">
        <v>103</v>
      </c>
      <c r="D101" s="1016"/>
      <c r="E101" s="8">
        <f>ESF!J47</f>
        <v>-5963064.7999999998</v>
      </c>
    </row>
    <row r="102" spans="1:5">
      <c r="A102" s="3"/>
      <c r="B102" s="1019"/>
      <c r="C102" s="1016" t="s">
        <v>104</v>
      </c>
      <c r="D102" s="1016"/>
      <c r="E102" s="8">
        <f>ESF!J48</f>
        <v>0.46</v>
      </c>
    </row>
    <row r="103" spans="1:5">
      <c r="A103" s="3"/>
      <c r="B103" s="1019"/>
      <c r="C103" s="1016" t="s">
        <v>105</v>
      </c>
      <c r="D103" s="1016"/>
      <c r="E103" s="8">
        <f>ESF!J49</f>
        <v>0</v>
      </c>
    </row>
    <row r="104" spans="1:5">
      <c r="A104" s="3"/>
      <c r="B104" s="1019"/>
      <c r="C104" s="1016" t="s">
        <v>106</v>
      </c>
      <c r="D104" s="1016"/>
      <c r="E104" s="8">
        <f>ESF!J50</f>
        <v>-0.46</v>
      </c>
    </row>
    <row r="105" spans="1:5">
      <c r="A105" s="3"/>
      <c r="B105" s="1019"/>
      <c r="C105" s="1020" t="s">
        <v>107</v>
      </c>
      <c r="D105" s="1020"/>
      <c r="E105" s="10">
        <f>ESF!J52</f>
        <v>0</v>
      </c>
    </row>
    <row r="106" spans="1:5">
      <c r="A106" s="3"/>
      <c r="B106" s="1019"/>
      <c r="C106" s="1016" t="s">
        <v>108</v>
      </c>
      <c r="D106" s="1016"/>
      <c r="E106" s="8">
        <f>ESF!J54</f>
        <v>0</v>
      </c>
    </row>
    <row r="107" spans="1:5">
      <c r="A107" s="3"/>
      <c r="B107" s="1019"/>
      <c r="C107" s="1016" t="s">
        <v>109</v>
      </c>
      <c r="D107" s="1016"/>
      <c r="E107" s="8">
        <f>ESF!J55</f>
        <v>0</v>
      </c>
    </row>
    <row r="108" spans="1:5" ht="15.75" thickBot="1">
      <c r="A108" s="3"/>
      <c r="B108" s="1019"/>
      <c r="C108" s="1018" t="s">
        <v>110</v>
      </c>
      <c r="D108" s="1018"/>
      <c r="E108" s="9">
        <f>ESF!J57</f>
        <v>1113581136.29</v>
      </c>
    </row>
    <row r="109" spans="1:5" ht="15.75" thickBot="1">
      <c r="A109" s="3"/>
      <c r="B109" s="2"/>
      <c r="C109" s="1018" t="s">
        <v>123</v>
      </c>
      <c r="D109" s="1018"/>
      <c r="E109" s="9">
        <f>ESF!J59</f>
        <v>1298994851.3899999</v>
      </c>
    </row>
    <row r="110" spans="1:5">
      <c r="A110" s="3"/>
      <c r="B110" s="2"/>
      <c r="C110" s="1026" t="s">
        <v>124</v>
      </c>
      <c r="D110" s="5" t="s">
        <v>125</v>
      </c>
      <c r="E110" s="10" t="str">
        <f>ESF!C67</f>
        <v>Mtro. Juan Luis Saldaña López</v>
      </c>
    </row>
    <row r="111" spans="1:5">
      <c r="A111" s="3"/>
      <c r="B111" s="2"/>
      <c r="C111" s="1027"/>
      <c r="D111" s="5" t="s">
        <v>126</v>
      </c>
      <c r="E111" s="10" t="str">
        <f>ESF!C68</f>
        <v>Director General del SABES</v>
      </c>
    </row>
    <row r="112" spans="1:5">
      <c r="A112" s="3"/>
      <c r="B112" s="2"/>
      <c r="C112" s="1027" t="s">
        <v>127</v>
      </c>
      <c r="D112" s="5" t="s">
        <v>125</v>
      </c>
      <c r="E112" s="10" t="str">
        <f>ESF!G67</f>
        <v>C.P. Adriana Margarita Orozco Jiménez</v>
      </c>
    </row>
    <row r="113" spans="1:5">
      <c r="A113" s="3"/>
      <c r="B113" s="2"/>
      <c r="C113" s="1027"/>
      <c r="D113" s="5" t="s">
        <v>126</v>
      </c>
      <c r="E113" s="10" t="str">
        <f>ESF!G68</f>
        <v>Directora de Administración y Finanzas del SABES</v>
      </c>
    </row>
    <row r="114" spans="1:5">
      <c r="A114" s="1022" t="s">
        <v>115</v>
      </c>
      <c r="B114" s="1022"/>
      <c r="C114" s="1022"/>
      <c r="D114" s="1022"/>
      <c r="E114" s="13" t="e">
        <f>#REF!</f>
        <v>#REF!</v>
      </c>
    </row>
    <row r="115" spans="1:5">
      <c r="A115" s="1022" t="s">
        <v>0</v>
      </c>
      <c r="B115" s="1022"/>
      <c r="C115" s="1022"/>
      <c r="D115" s="1022"/>
      <c r="E115" s="13" t="e">
        <f>#REF!</f>
        <v>#REF!</v>
      </c>
    </row>
    <row r="116" spans="1:5">
      <c r="A116" s="1022" t="s">
        <v>116</v>
      </c>
      <c r="B116" s="1022"/>
      <c r="C116" s="1022"/>
      <c r="D116" s="1022"/>
      <c r="E116" s="14"/>
    </row>
    <row r="117" spans="1:5">
      <c r="A117" s="1022" t="s">
        <v>117</v>
      </c>
      <c r="B117" s="1022"/>
      <c r="C117" s="1022"/>
      <c r="D117" s="1022"/>
      <c r="E117" s="317" t="s">
        <v>128</v>
      </c>
    </row>
    <row r="118" spans="1:5">
      <c r="A118" s="317"/>
      <c r="B118" s="1023" t="s">
        <v>112</v>
      </c>
      <c r="C118" s="1020" t="s">
        <v>55</v>
      </c>
      <c r="D118" s="1020"/>
      <c r="E118" s="11" t="e">
        <f>#REF!</f>
        <v>#REF!</v>
      </c>
    </row>
    <row r="119" spans="1:5">
      <c r="A119" s="317"/>
      <c r="B119" s="1023"/>
      <c r="C119" s="1020" t="s">
        <v>57</v>
      </c>
      <c r="D119" s="1020"/>
      <c r="E119" s="11" t="e">
        <f>#REF!</f>
        <v>#REF!</v>
      </c>
    </row>
    <row r="120" spans="1:5">
      <c r="A120" s="317"/>
      <c r="B120" s="1023"/>
      <c r="C120" s="1016" t="s">
        <v>59</v>
      </c>
      <c r="D120" s="1016"/>
      <c r="E120" s="12" t="e">
        <f>#REF!</f>
        <v>#REF!</v>
      </c>
    </row>
    <row r="121" spans="1:5">
      <c r="A121" s="317"/>
      <c r="B121" s="1023"/>
      <c r="C121" s="1016" t="s">
        <v>61</v>
      </c>
      <c r="D121" s="1016"/>
      <c r="E121" s="12" t="e">
        <f>#REF!</f>
        <v>#REF!</v>
      </c>
    </row>
    <row r="122" spans="1:5">
      <c r="A122" s="317"/>
      <c r="B122" s="1023"/>
      <c r="C122" s="1016" t="s">
        <v>63</v>
      </c>
      <c r="D122" s="1016"/>
      <c r="E122" s="12" t="e">
        <f>#REF!</f>
        <v>#REF!</v>
      </c>
    </row>
    <row r="123" spans="1:5">
      <c r="A123" s="317"/>
      <c r="B123" s="1023"/>
      <c r="C123" s="1016" t="s">
        <v>65</v>
      </c>
      <c r="D123" s="1016"/>
      <c r="E123" s="12" t="e">
        <f>#REF!</f>
        <v>#REF!</v>
      </c>
    </row>
    <row r="124" spans="1:5">
      <c r="A124" s="317"/>
      <c r="B124" s="1023"/>
      <c r="C124" s="1016" t="s">
        <v>67</v>
      </c>
      <c r="D124" s="1016"/>
      <c r="E124" s="12" t="e">
        <f>#REF!</f>
        <v>#REF!</v>
      </c>
    </row>
    <row r="125" spans="1:5">
      <c r="A125" s="317"/>
      <c r="B125" s="1023"/>
      <c r="C125" s="1016" t="s">
        <v>69</v>
      </c>
      <c r="D125" s="1016"/>
      <c r="E125" s="12" t="e">
        <f>#REF!</f>
        <v>#REF!</v>
      </c>
    </row>
    <row r="126" spans="1:5">
      <c r="A126" s="317"/>
      <c r="B126" s="1023"/>
      <c r="C126" s="1016" t="s">
        <v>71</v>
      </c>
      <c r="D126" s="1016"/>
      <c r="E126" s="12" t="e">
        <f>#REF!</f>
        <v>#REF!</v>
      </c>
    </row>
    <row r="127" spans="1:5">
      <c r="A127" s="317"/>
      <c r="B127" s="1023"/>
      <c r="C127" s="1020" t="s">
        <v>76</v>
      </c>
      <c r="D127" s="1020"/>
      <c r="E127" s="11" t="e">
        <f>#REF!</f>
        <v>#REF!</v>
      </c>
    </row>
    <row r="128" spans="1:5">
      <c r="A128" s="317"/>
      <c r="B128" s="1023"/>
      <c r="C128" s="1016" t="s">
        <v>78</v>
      </c>
      <c r="D128" s="1016"/>
      <c r="E128" s="12" t="e">
        <f>#REF!</f>
        <v>#REF!</v>
      </c>
    </row>
    <row r="129" spans="2:5">
      <c r="B129" s="1023"/>
      <c r="C129" s="1016" t="s">
        <v>80</v>
      </c>
      <c r="D129" s="1016"/>
      <c r="E129" s="12" t="e">
        <f>#REF!</f>
        <v>#REF!</v>
      </c>
    </row>
    <row r="130" spans="2:5">
      <c r="B130" s="1023"/>
      <c r="C130" s="1016" t="s">
        <v>82</v>
      </c>
      <c r="D130" s="1016"/>
      <c r="E130" s="12" t="e">
        <f>#REF!</f>
        <v>#REF!</v>
      </c>
    </row>
    <row r="131" spans="2:5">
      <c r="B131" s="1023"/>
      <c r="C131" s="1016" t="s">
        <v>84</v>
      </c>
      <c r="D131" s="1016"/>
      <c r="E131" s="12" t="e">
        <f>#REF!</f>
        <v>#REF!</v>
      </c>
    </row>
    <row r="132" spans="2:5">
      <c r="B132" s="1023"/>
      <c r="C132" s="1016" t="s">
        <v>86</v>
      </c>
      <c r="D132" s="1016"/>
      <c r="E132" s="12" t="e">
        <f>#REF!</f>
        <v>#REF!</v>
      </c>
    </row>
    <row r="133" spans="2:5">
      <c r="B133" s="1023"/>
      <c r="C133" s="1016" t="s">
        <v>88</v>
      </c>
      <c r="D133" s="1016"/>
      <c r="E133" s="12" t="e">
        <f>#REF!</f>
        <v>#REF!</v>
      </c>
    </row>
    <row r="134" spans="2:5">
      <c r="B134" s="1023"/>
      <c r="C134" s="1016" t="s">
        <v>90</v>
      </c>
      <c r="D134" s="1016"/>
      <c r="E134" s="12" t="e">
        <f>#REF!</f>
        <v>#REF!</v>
      </c>
    </row>
    <row r="135" spans="2:5">
      <c r="B135" s="1023"/>
      <c r="C135" s="1016" t="s">
        <v>91</v>
      </c>
      <c r="D135" s="1016"/>
      <c r="E135" s="12" t="e">
        <f>#REF!</f>
        <v>#REF!</v>
      </c>
    </row>
    <row r="136" spans="2:5">
      <c r="B136" s="1023"/>
      <c r="C136" s="1016" t="s">
        <v>93</v>
      </c>
      <c r="D136" s="1016"/>
      <c r="E136" s="12" t="e">
        <f>#REF!</f>
        <v>#REF!</v>
      </c>
    </row>
    <row r="137" spans="2:5">
      <c r="B137" s="1023"/>
      <c r="C137" s="1020" t="s">
        <v>56</v>
      </c>
      <c r="D137" s="1020"/>
      <c r="E137" s="11" t="e">
        <f>#REF!</f>
        <v>#REF!</v>
      </c>
    </row>
    <row r="138" spans="2:5">
      <c r="B138" s="1023"/>
      <c r="C138" s="1020" t="s">
        <v>58</v>
      </c>
      <c r="D138" s="1020"/>
      <c r="E138" s="11" t="e">
        <f>#REF!</f>
        <v>#REF!</v>
      </c>
    </row>
    <row r="139" spans="2:5">
      <c r="B139" s="1023"/>
      <c r="C139" s="1016" t="s">
        <v>60</v>
      </c>
      <c r="D139" s="1016"/>
      <c r="E139" s="12" t="e">
        <f>#REF!</f>
        <v>#REF!</v>
      </c>
    </row>
    <row r="140" spans="2:5">
      <c r="B140" s="1023"/>
      <c r="C140" s="1016" t="s">
        <v>62</v>
      </c>
      <c r="D140" s="1016"/>
      <c r="E140" s="12" t="e">
        <f>#REF!</f>
        <v>#REF!</v>
      </c>
    </row>
    <row r="141" spans="2:5">
      <c r="B141" s="1023"/>
      <c r="C141" s="1016" t="s">
        <v>64</v>
      </c>
      <c r="D141" s="1016"/>
      <c r="E141" s="12" t="e">
        <f>#REF!</f>
        <v>#REF!</v>
      </c>
    </row>
    <row r="142" spans="2:5">
      <c r="B142" s="1023"/>
      <c r="C142" s="1016" t="s">
        <v>66</v>
      </c>
      <c r="D142" s="1016"/>
      <c r="E142" s="12" t="e">
        <f>#REF!</f>
        <v>#REF!</v>
      </c>
    </row>
    <row r="143" spans="2:5">
      <c r="B143" s="1023"/>
      <c r="C143" s="1016" t="s">
        <v>68</v>
      </c>
      <c r="D143" s="1016"/>
      <c r="E143" s="12" t="e">
        <f>#REF!</f>
        <v>#REF!</v>
      </c>
    </row>
    <row r="144" spans="2:5">
      <c r="B144" s="1023"/>
      <c r="C144" s="1016" t="s">
        <v>70</v>
      </c>
      <c r="D144" s="1016"/>
      <c r="E144" s="12" t="e">
        <f>#REF!</f>
        <v>#REF!</v>
      </c>
    </row>
    <row r="145" spans="2:5">
      <c r="B145" s="1023"/>
      <c r="C145" s="1016" t="s">
        <v>72</v>
      </c>
      <c r="D145" s="1016"/>
      <c r="E145" s="12" t="e">
        <f>#REF!</f>
        <v>#REF!</v>
      </c>
    </row>
    <row r="146" spans="2:5">
      <c r="B146" s="1023"/>
      <c r="C146" s="1016" t="s">
        <v>73</v>
      </c>
      <c r="D146" s="1016"/>
      <c r="E146" s="12" t="e">
        <f>#REF!</f>
        <v>#REF!</v>
      </c>
    </row>
    <row r="147" spans="2:5">
      <c r="B147" s="1023"/>
      <c r="C147" s="1021" t="s">
        <v>77</v>
      </c>
      <c r="D147" s="1021"/>
      <c r="E147" s="11" t="e">
        <f>#REF!</f>
        <v>#REF!</v>
      </c>
    </row>
    <row r="148" spans="2:5">
      <c r="B148" s="1023"/>
      <c r="C148" s="1016" t="s">
        <v>79</v>
      </c>
      <c r="D148" s="1016"/>
      <c r="E148" s="12" t="e">
        <f>#REF!</f>
        <v>#REF!</v>
      </c>
    </row>
    <row r="149" spans="2:5">
      <c r="B149" s="1023"/>
      <c r="C149" s="1016" t="s">
        <v>81</v>
      </c>
      <c r="D149" s="1016"/>
      <c r="E149" s="12" t="e">
        <f>#REF!</f>
        <v>#REF!</v>
      </c>
    </row>
    <row r="150" spans="2:5">
      <c r="B150" s="1023"/>
      <c r="C150" s="1016" t="s">
        <v>83</v>
      </c>
      <c r="D150" s="1016"/>
      <c r="E150" s="12" t="e">
        <f>#REF!</f>
        <v>#REF!</v>
      </c>
    </row>
    <row r="151" spans="2:5">
      <c r="B151" s="1023"/>
      <c r="C151" s="1016" t="s">
        <v>85</v>
      </c>
      <c r="D151" s="1016"/>
      <c r="E151" s="12" t="e">
        <f>#REF!</f>
        <v>#REF!</v>
      </c>
    </row>
    <row r="152" spans="2:5">
      <c r="B152" s="1023"/>
      <c r="C152" s="1016" t="s">
        <v>87</v>
      </c>
      <c r="D152" s="1016"/>
      <c r="E152" s="12" t="e">
        <f>#REF!</f>
        <v>#REF!</v>
      </c>
    </row>
    <row r="153" spans="2:5">
      <c r="B153" s="1023"/>
      <c r="C153" s="1016" t="s">
        <v>89</v>
      </c>
      <c r="D153" s="1016"/>
      <c r="E153" s="12" t="e">
        <f>#REF!</f>
        <v>#REF!</v>
      </c>
    </row>
    <row r="154" spans="2:5">
      <c r="B154" s="1023"/>
      <c r="C154" s="1020" t="s">
        <v>96</v>
      </c>
      <c r="D154" s="1020"/>
      <c r="E154" s="11" t="e">
        <f>#REF!</f>
        <v>#REF!</v>
      </c>
    </row>
    <row r="155" spans="2:5">
      <c r="B155" s="1023"/>
      <c r="C155" s="1020" t="s">
        <v>98</v>
      </c>
      <c r="D155" s="1020"/>
      <c r="E155" s="11" t="e">
        <f>#REF!</f>
        <v>#REF!</v>
      </c>
    </row>
    <row r="156" spans="2:5">
      <c r="B156" s="1023"/>
      <c r="C156" s="1016" t="s">
        <v>30</v>
      </c>
      <c r="D156" s="1016"/>
      <c r="E156" s="12" t="e">
        <f>#REF!</f>
        <v>#REF!</v>
      </c>
    </row>
    <row r="157" spans="2:5">
      <c r="B157" s="1023"/>
      <c r="C157" s="1016" t="s">
        <v>99</v>
      </c>
      <c r="D157" s="1016"/>
      <c r="E157" s="12" t="e">
        <f>#REF!</f>
        <v>#REF!</v>
      </c>
    </row>
    <row r="158" spans="2:5">
      <c r="B158" s="1023"/>
      <c r="C158" s="1016" t="s">
        <v>100</v>
      </c>
      <c r="D158" s="1016"/>
      <c r="E158" s="12" t="e">
        <f>#REF!</f>
        <v>#REF!</v>
      </c>
    </row>
    <row r="159" spans="2:5">
      <c r="B159" s="1023"/>
      <c r="C159" s="1020" t="s">
        <v>101</v>
      </c>
      <c r="D159" s="1020"/>
      <c r="E159" s="11" t="e">
        <f>#REF!</f>
        <v>#REF!</v>
      </c>
    </row>
    <row r="160" spans="2:5">
      <c r="B160" s="1023"/>
      <c r="C160" s="1016" t="s">
        <v>102</v>
      </c>
      <c r="D160" s="1016"/>
      <c r="E160" s="12" t="e">
        <f>#REF!</f>
        <v>#REF!</v>
      </c>
    </row>
    <row r="161" spans="2:5">
      <c r="B161" s="1023"/>
      <c r="C161" s="1016" t="s">
        <v>103</v>
      </c>
      <c r="D161" s="1016"/>
      <c r="E161" s="12" t="e">
        <f>#REF!</f>
        <v>#REF!</v>
      </c>
    </row>
    <row r="162" spans="2:5">
      <c r="B162" s="1023"/>
      <c r="C162" s="1016" t="s">
        <v>104</v>
      </c>
      <c r="D162" s="1016"/>
      <c r="E162" s="12" t="e">
        <f>#REF!</f>
        <v>#REF!</v>
      </c>
    </row>
    <row r="163" spans="2:5">
      <c r="B163" s="1023"/>
      <c r="C163" s="1016" t="s">
        <v>105</v>
      </c>
      <c r="D163" s="1016"/>
      <c r="E163" s="12" t="e">
        <f>#REF!</f>
        <v>#REF!</v>
      </c>
    </row>
    <row r="164" spans="2:5">
      <c r="B164" s="1023"/>
      <c r="C164" s="1016" t="s">
        <v>106</v>
      </c>
      <c r="D164" s="1016"/>
      <c r="E164" s="12" t="e">
        <f>#REF!</f>
        <v>#REF!</v>
      </c>
    </row>
    <row r="165" spans="2:5">
      <c r="B165" s="1023"/>
      <c r="C165" s="1020" t="s">
        <v>107</v>
      </c>
      <c r="D165" s="1020"/>
      <c r="E165" s="11" t="e">
        <f>#REF!</f>
        <v>#REF!</v>
      </c>
    </row>
    <row r="166" spans="2:5">
      <c r="B166" s="1023"/>
      <c r="C166" s="1016" t="s">
        <v>108</v>
      </c>
      <c r="D166" s="1016"/>
      <c r="E166" s="12" t="e">
        <f>#REF!</f>
        <v>#REF!</v>
      </c>
    </row>
    <row r="167" spans="2:5" ht="15" customHeight="1" thickBot="1">
      <c r="B167" s="1024"/>
      <c r="C167" s="1016" t="s">
        <v>109</v>
      </c>
      <c r="D167" s="1016"/>
      <c r="E167" s="12" t="e">
        <f>#REF!</f>
        <v>#REF!</v>
      </c>
    </row>
    <row r="168" spans="2:5">
      <c r="B168" s="1023" t="s">
        <v>113</v>
      </c>
      <c r="C168" s="1020" t="s">
        <v>55</v>
      </c>
      <c r="D168" s="1020"/>
      <c r="E168" s="11" t="e">
        <f>#REF!</f>
        <v>#REF!</v>
      </c>
    </row>
    <row r="169" spans="2:5" ht="15" customHeight="1">
      <c r="B169" s="1023"/>
      <c r="C169" s="1020" t="s">
        <v>57</v>
      </c>
      <c r="D169" s="1020"/>
      <c r="E169" s="11" t="e">
        <f>#REF!</f>
        <v>#REF!</v>
      </c>
    </row>
    <row r="170" spans="2:5" ht="15" customHeight="1">
      <c r="B170" s="1023"/>
      <c r="C170" s="1016" t="s">
        <v>59</v>
      </c>
      <c r="D170" s="1016"/>
      <c r="E170" s="12" t="e">
        <f>#REF!</f>
        <v>#REF!</v>
      </c>
    </row>
    <row r="171" spans="2:5" ht="15" customHeight="1">
      <c r="B171" s="1023"/>
      <c r="C171" s="1016" t="s">
        <v>61</v>
      </c>
      <c r="D171" s="1016"/>
      <c r="E171" s="12" t="e">
        <f>#REF!</f>
        <v>#REF!</v>
      </c>
    </row>
    <row r="172" spans="2:5">
      <c r="B172" s="1023"/>
      <c r="C172" s="1016" t="s">
        <v>63</v>
      </c>
      <c r="D172" s="1016"/>
      <c r="E172" s="12" t="e">
        <f>#REF!</f>
        <v>#REF!</v>
      </c>
    </row>
    <row r="173" spans="2:5">
      <c r="B173" s="1023"/>
      <c r="C173" s="1016" t="s">
        <v>65</v>
      </c>
      <c r="D173" s="1016"/>
      <c r="E173" s="12" t="e">
        <f>#REF!</f>
        <v>#REF!</v>
      </c>
    </row>
    <row r="174" spans="2:5" ht="15" customHeight="1">
      <c r="B174" s="1023"/>
      <c r="C174" s="1016" t="s">
        <v>67</v>
      </c>
      <c r="D174" s="1016"/>
      <c r="E174" s="12" t="e">
        <f>#REF!</f>
        <v>#REF!</v>
      </c>
    </row>
    <row r="175" spans="2:5" ht="15" customHeight="1">
      <c r="B175" s="1023"/>
      <c r="C175" s="1016" t="s">
        <v>69</v>
      </c>
      <c r="D175" s="1016"/>
      <c r="E175" s="12" t="e">
        <f>#REF!</f>
        <v>#REF!</v>
      </c>
    </row>
    <row r="176" spans="2:5">
      <c r="B176" s="1023"/>
      <c r="C176" s="1016" t="s">
        <v>71</v>
      </c>
      <c r="D176" s="1016"/>
      <c r="E176" s="12" t="e">
        <f>#REF!</f>
        <v>#REF!</v>
      </c>
    </row>
    <row r="177" spans="2:5" ht="15" customHeight="1">
      <c r="B177" s="1023"/>
      <c r="C177" s="1020" t="s">
        <v>76</v>
      </c>
      <c r="D177" s="1020"/>
      <c r="E177" s="11" t="e">
        <f>#REF!</f>
        <v>#REF!</v>
      </c>
    </row>
    <row r="178" spans="2:5">
      <c r="B178" s="1023"/>
      <c r="C178" s="1016" t="s">
        <v>78</v>
      </c>
      <c r="D178" s="1016"/>
      <c r="E178" s="12" t="e">
        <f>#REF!</f>
        <v>#REF!</v>
      </c>
    </row>
    <row r="179" spans="2:5" ht="15" customHeight="1">
      <c r="B179" s="1023"/>
      <c r="C179" s="1016" t="s">
        <v>80</v>
      </c>
      <c r="D179" s="1016"/>
      <c r="E179" s="12" t="e">
        <f>#REF!</f>
        <v>#REF!</v>
      </c>
    </row>
    <row r="180" spans="2:5" ht="15" customHeight="1">
      <c r="B180" s="1023"/>
      <c r="C180" s="1016" t="s">
        <v>82</v>
      </c>
      <c r="D180" s="1016"/>
      <c r="E180" s="12" t="e">
        <f>#REF!</f>
        <v>#REF!</v>
      </c>
    </row>
    <row r="181" spans="2:5" ht="15" customHeight="1">
      <c r="B181" s="1023"/>
      <c r="C181" s="1016" t="s">
        <v>84</v>
      </c>
      <c r="D181" s="1016"/>
      <c r="E181" s="12" t="e">
        <f>#REF!</f>
        <v>#REF!</v>
      </c>
    </row>
    <row r="182" spans="2:5" ht="15" customHeight="1">
      <c r="B182" s="1023"/>
      <c r="C182" s="1016" t="s">
        <v>86</v>
      </c>
      <c r="D182" s="1016"/>
      <c r="E182" s="12" t="e">
        <f>#REF!</f>
        <v>#REF!</v>
      </c>
    </row>
    <row r="183" spans="2:5" ht="15" customHeight="1">
      <c r="B183" s="1023"/>
      <c r="C183" s="1016" t="s">
        <v>88</v>
      </c>
      <c r="D183" s="1016"/>
      <c r="E183" s="12" t="e">
        <f>#REF!</f>
        <v>#REF!</v>
      </c>
    </row>
    <row r="184" spans="2:5" ht="15" customHeight="1">
      <c r="B184" s="1023"/>
      <c r="C184" s="1016" t="s">
        <v>90</v>
      </c>
      <c r="D184" s="1016"/>
      <c r="E184" s="12" t="e">
        <f>#REF!</f>
        <v>#REF!</v>
      </c>
    </row>
    <row r="185" spans="2:5" ht="15" customHeight="1">
      <c r="B185" s="1023"/>
      <c r="C185" s="1016" t="s">
        <v>91</v>
      </c>
      <c r="D185" s="1016"/>
      <c r="E185" s="12" t="e">
        <f>#REF!</f>
        <v>#REF!</v>
      </c>
    </row>
    <row r="186" spans="2:5" ht="15" customHeight="1">
      <c r="B186" s="1023"/>
      <c r="C186" s="1016" t="s">
        <v>93</v>
      </c>
      <c r="D186" s="1016"/>
      <c r="E186" s="12" t="e">
        <f>#REF!</f>
        <v>#REF!</v>
      </c>
    </row>
    <row r="187" spans="2:5" ht="15" customHeight="1">
      <c r="B187" s="1023"/>
      <c r="C187" s="1020" t="s">
        <v>56</v>
      </c>
      <c r="D187" s="1020"/>
      <c r="E187" s="11" t="e">
        <f>#REF!</f>
        <v>#REF!</v>
      </c>
    </row>
    <row r="188" spans="2:5">
      <c r="B188" s="1023"/>
      <c r="C188" s="1020" t="s">
        <v>58</v>
      </c>
      <c r="D188" s="1020"/>
      <c r="E188" s="11" t="e">
        <f>#REF!</f>
        <v>#REF!</v>
      </c>
    </row>
    <row r="189" spans="2:5">
      <c r="B189" s="1023"/>
      <c r="C189" s="1016" t="s">
        <v>60</v>
      </c>
      <c r="D189" s="1016"/>
      <c r="E189" s="12" t="e">
        <f>#REF!</f>
        <v>#REF!</v>
      </c>
    </row>
    <row r="190" spans="2:5">
      <c r="B190" s="1023"/>
      <c r="C190" s="1016" t="s">
        <v>62</v>
      </c>
      <c r="D190" s="1016"/>
      <c r="E190" s="12" t="e">
        <f>#REF!</f>
        <v>#REF!</v>
      </c>
    </row>
    <row r="191" spans="2:5" ht="15" customHeight="1">
      <c r="B191" s="1023"/>
      <c r="C191" s="1016" t="s">
        <v>64</v>
      </c>
      <c r="D191" s="1016"/>
      <c r="E191" s="12" t="e">
        <f>#REF!</f>
        <v>#REF!</v>
      </c>
    </row>
    <row r="192" spans="2:5">
      <c r="B192" s="1023"/>
      <c r="C192" s="1016" t="s">
        <v>66</v>
      </c>
      <c r="D192" s="1016"/>
      <c r="E192" s="12" t="e">
        <f>#REF!</f>
        <v>#REF!</v>
      </c>
    </row>
    <row r="193" spans="2:5" ht="15" customHeight="1">
      <c r="B193" s="1023"/>
      <c r="C193" s="1016" t="s">
        <v>68</v>
      </c>
      <c r="D193" s="1016"/>
      <c r="E193" s="12" t="e">
        <f>#REF!</f>
        <v>#REF!</v>
      </c>
    </row>
    <row r="194" spans="2:5" ht="15" customHeight="1">
      <c r="B194" s="1023"/>
      <c r="C194" s="1016" t="s">
        <v>70</v>
      </c>
      <c r="D194" s="1016"/>
      <c r="E194" s="12" t="e">
        <f>#REF!</f>
        <v>#REF!</v>
      </c>
    </row>
    <row r="195" spans="2:5" ht="15" customHeight="1">
      <c r="B195" s="1023"/>
      <c r="C195" s="1016" t="s">
        <v>72</v>
      </c>
      <c r="D195" s="1016"/>
      <c r="E195" s="12" t="e">
        <f>#REF!</f>
        <v>#REF!</v>
      </c>
    </row>
    <row r="196" spans="2:5" ht="15" customHeight="1">
      <c r="B196" s="1023"/>
      <c r="C196" s="1016" t="s">
        <v>73</v>
      </c>
      <c r="D196" s="1016"/>
      <c r="E196" s="12" t="e">
        <f>#REF!</f>
        <v>#REF!</v>
      </c>
    </row>
    <row r="197" spans="2:5" ht="15" customHeight="1">
      <c r="B197" s="1023"/>
      <c r="C197" s="1021" t="s">
        <v>77</v>
      </c>
      <c r="D197" s="1021"/>
      <c r="E197" s="11" t="e">
        <f>#REF!</f>
        <v>#REF!</v>
      </c>
    </row>
    <row r="198" spans="2:5" ht="15" customHeight="1">
      <c r="B198" s="1023"/>
      <c r="C198" s="1016" t="s">
        <v>79</v>
      </c>
      <c r="D198" s="1016"/>
      <c r="E198" s="12" t="e">
        <f>#REF!</f>
        <v>#REF!</v>
      </c>
    </row>
    <row r="199" spans="2:5" ht="15" customHeight="1">
      <c r="B199" s="1023"/>
      <c r="C199" s="1016" t="s">
        <v>81</v>
      </c>
      <c r="D199" s="1016"/>
      <c r="E199" s="12" t="e">
        <f>#REF!</f>
        <v>#REF!</v>
      </c>
    </row>
    <row r="200" spans="2:5" ht="15" customHeight="1">
      <c r="B200" s="1023"/>
      <c r="C200" s="1016" t="s">
        <v>83</v>
      </c>
      <c r="D200" s="1016"/>
      <c r="E200" s="12" t="e">
        <f>#REF!</f>
        <v>#REF!</v>
      </c>
    </row>
    <row r="201" spans="2:5">
      <c r="B201" s="1023"/>
      <c r="C201" s="1016" t="s">
        <v>85</v>
      </c>
      <c r="D201" s="1016"/>
      <c r="E201" s="12" t="e">
        <f>#REF!</f>
        <v>#REF!</v>
      </c>
    </row>
    <row r="202" spans="2:5" ht="15" customHeight="1">
      <c r="B202" s="1023"/>
      <c r="C202" s="1016" t="s">
        <v>87</v>
      </c>
      <c r="D202" s="1016"/>
      <c r="E202" s="12" t="e">
        <f>#REF!</f>
        <v>#REF!</v>
      </c>
    </row>
    <row r="203" spans="2:5">
      <c r="B203" s="1023"/>
      <c r="C203" s="1016" t="s">
        <v>89</v>
      </c>
      <c r="D203" s="1016"/>
      <c r="E203" s="12" t="e">
        <f>#REF!</f>
        <v>#REF!</v>
      </c>
    </row>
    <row r="204" spans="2:5" ht="15" customHeight="1">
      <c r="B204" s="1023"/>
      <c r="C204" s="1020" t="s">
        <v>96</v>
      </c>
      <c r="D204" s="1020"/>
      <c r="E204" s="11" t="e">
        <f>#REF!</f>
        <v>#REF!</v>
      </c>
    </row>
    <row r="205" spans="2:5" ht="15" customHeight="1">
      <c r="B205" s="1023"/>
      <c r="C205" s="1020" t="s">
        <v>98</v>
      </c>
      <c r="D205" s="1020"/>
      <c r="E205" s="11" t="e">
        <f>#REF!</f>
        <v>#REF!</v>
      </c>
    </row>
    <row r="206" spans="2:5" ht="15" customHeight="1">
      <c r="B206" s="1023"/>
      <c r="C206" s="1016" t="s">
        <v>30</v>
      </c>
      <c r="D206" s="1016"/>
      <c r="E206" s="12" t="e">
        <f>#REF!</f>
        <v>#REF!</v>
      </c>
    </row>
    <row r="207" spans="2:5" ht="15" customHeight="1">
      <c r="B207" s="1023"/>
      <c r="C207" s="1016" t="s">
        <v>99</v>
      </c>
      <c r="D207" s="1016"/>
      <c r="E207" s="12" t="e">
        <f>#REF!</f>
        <v>#REF!</v>
      </c>
    </row>
    <row r="208" spans="2:5" ht="15" customHeight="1">
      <c r="B208" s="1023"/>
      <c r="C208" s="1016" t="s">
        <v>100</v>
      </c>
      <c r="D208" s="1016"/>
      <c r="E208" s="12" t="e">
        <f>#REF!</f>
        <v>#REF!</v>
      </c>
    </row>
    <row r="209" spans="2:5" ht="15" customHeight="1">
      <c r="B209" s="1023"/>
      <c r="C209" s="1020" t="s">
        <v>101</v>
      </c>
      <c r="D209" s="1020"/>
      <c r="E209" s="11" t="e">
        <f>#REF!</f>
        <v>#REF!</v>
      </c>
    </row>
    <row r="210" spans="2:5">
      <c r="B210" s="1023"/>
      <c r="C210" s="1016" t="s">
        <v>102</v>
      </c>
      <c r="D210" s="1016"/>
      <c r="E210" s="12" t="e">
        <f>#REF!</f>
        <v>#REF!</v>
      </c>
    </row>
    <row r="211" spans="2:5" ht="15" customHeight="1">
      <c r="B211" s="1023"/>
      <c r="C211" s="1016" t="s">
        <v>103</v>
      </c>
      <c r="D211" s="1016"/>
      <c r="E211" s="12" t="e">
        <f>#REF!</f>
        <v>#REF!</v>
      </c>
    </row>
    <row r="212" spans="2:5">
      <c r="B212" s="1023"/>
      <c r="C212" s="1016" t="s">
        <v>104</v>
      </c>
      <c r="D212" s="1016"/>
      <c r="E212" s="12" t="e">
        <f>#REF!</f>
        <v>#REF!</v>
      </c>
    </row>
    <row r="213" spans="2:5" ht="15" customHeight="1">
      <c r="B213" s="1023"/>
      <c r="C213" s="1016" t="s">
        <v>105</v>
      </c>
      <c r="D213" s="1016"/>
      <c r="E213" s="12" t="e">
        <f>#REF!</f>
        <v>#REF!</v>
      </c>
    </row>
    <row r="214" spans="2:5">
      <c r="B214" s="1023"/>
      <c r="C214" s="1016" t="s">
        <v>106</v>
      </c>
      <c r="D214" s="1016"/>
      <c r="E214" s="12" t="e">
        <f>#REF!</f>
        <v>#REF!</v>
      </c>
    </row>
    <row r="215" spans="2:5">
      <c r="B215" s="1023"/>
      <c r="C215" s="1020" t="s">
        <v>107</v>
      </c>
      <c r="D215" s="1020"/>
      <c r="E215" s="11" t="e">
        <f>#REF!</f>
        <v>#REF!</v>
      </c>
    </row>
    <row r="216" spans="2:5">
      <c r="B216" s="1023"/>
      <c r="C216" s="1016" t="s">
        <v>108</v>
      </c>
      <c r="D216" s="1016"/>
      <c r="E216" s="12" t="e">
        <f>#REF!</f>
        <v>#REF!</v>
      </c>
    </row>
    <row r="217" spans="2:5" ht="15.75" thickBot="1">
      <c r="B217" s="1024"/>
      <c r="C217" s="1016" t="s">
        <v>109</v>
      </c>
      <c r="D217" s="1016"/>
      <c r="E217" s="12" t="e">
        <f>#REF!</f>
        <v>#REF!</v>
      </c>
    </row>
    <row r="218" spans="2:5">
      <c r="B218" s="317"/>
      <c r="C218" s="1026" t="s">
        <v>124</v>
      </c>
      <c r="D218" s="5" t="s">
        <v>125</v>
      </c>
      <c r="E218" s="15" t="e">
        <f>#REF!</f>
        <v>#REF!</v>
      </c>
    </row>
    <row r="219" spans="2:5">
      <c r="B219" s="317"/>
      <c r="C219" s="1027"/>
      <c r="D219" s="5" t="s">
        <v>126</v>
      </c>
      <c r="E219" s="15" t="e">
        <f>#REF!</f>
        <v>#REF!</v>
      </c>
    </row>
    <row r="220" spans="2:5">
      <c r="B220" s="317"/>
      <c r="C220" s="1027" t="s">
        <v>127</v>
      </c>
      <c r="D220" s="5" t="s">
        <v>125</v>
      </c>
      <c r="E220" s="15" t="e">
        <f>#REF!</f>
        <v>#REF!</v>
      </c>
    </row>
    <row r="221" spans="2:5">
      <c r="B221" s="317"/>
      <c r="C221" s="1027"/>
      <c r="D221" s="5" t="s">
        <v>126</v>
      </c>
      <c r="E221" s="15" t="e">
        <f>#REF!</f>
        <v>#REF!</v>
      </c>
    </row>
  </sheetData>
  <sheetProtection password="C4FF" sheet="1" objects="1" scenarios="1"/>
  <mergeCells count="234">
    <mergeCell ref="C218:C219"/>
    <mergeCell ref="C41:D41"/>
    <mergeCell ref="C38:D38"/>
    <mergeCell ref="C101:D101"/>
    <mergeCell ref="C70:D70"/>
    <mergeCell ref="C34:D34"/>
    <mergeCell ref="C71:D71"/>
    <mergeCell ref="C37:D37"/>
    <mergeCell ref="C80:D80"/>
    <mergeCell ref="C82:D82"/>
    <mergeCell ref="C65:D65"/>
    <mergeCell ref="C35:D35"/>
    <mergeCell ref="C50:D50"/>
    <mergeCell ref="C39:D39"/>
    <mergeCell ref="C40:D40"/>
    <mergeCell ref="C58:D58"/>
    <mergeCell ref="C63:D63"/>
    <mergeCell ref="C55:D55"/>
    <mergeCell ref="C54:D54"/>
    <mergeCell ref="C44:D44"/>
    <mergeCell ref="C42:D42"/>
    <mergeCell ref="C132:D132"/>
    <mergeCell ref="C133:D133"/>
    <mergeCell ref="C134:D134"/>
    <mergeCell ref="C220:C221"/>
    <mergeCell ref="C8:D8"/>
    <mergeCell ref="C27:D27"/>
    <mergeCell ref="C9:D9"/>
    <mergeCell ref="C28:D28"/>
    <mergeCell ref="C10:D10"/>
    <mergeCell ref="C72:D72"/>
    <mergeCell ref="C45:D45"/>
    <mergeCell ref="C46:D46"/>
    <mergeCell ref="C47:D47"/>
    <mergeCell ref="C96:D96"/>
    <mergeCell ref="C97:D97"/>
    <mergeCell ref="C15:D15"/>
    <mergeCell ref="C51:D51"/>
    <mergeCell ref="C52:D52"/>
    <mergeCell ref="C53:D53"/>
    <mergeCell ref="C48:D48"/>
    <mergeCell ref="C98:D98"/>
    <mergeCell ref="C99:D99"/>
    <mergeCell ref="C100:D100"/>
    <mergeCell ref="C66:D66"/>
    <mergeCell ref="C31:D31"/>
    <mergeCell ref="C56:D56"/>
    <mergeCell ref="C57:D57"/>
    <mergeCell ref="C7:D7"/>
    <mergeCell ref="C11:D11"/>
    <mergeCell ref="C12:D12"/>
    <mergeCell ref="C13:D13"/>
    <mergeCell ref="B67:B75"/>
    <mergeCell ref="C67:D67"/>
    <mergeCell ref="C73:D73"/>
    <mergeCell ref="C68:D68"/>
    <mergeCell ref="C69:D69"/>
    <mergeCell ref="C74:D74"/>
    <mergeCell ref="C75:D75"/>
    <mergeCell ref="C21:D21"/>
    <mergeCell ref="C22:D22"/>
    <mergeCell ref="C24:D24"/>
    <mergeCell ref="C25:D25"/>
    <mergeCell ref="C23:D23"/>
    <mergeCell ref="C30:D30"/>
    <mergeCell ref="C29:D29"/>
    <mergeCell ref="C26:D26"/>
    <mergeCell ref="C95:D95"/>
    <mergeCell ref="C89:D89"/>
    <mergeCell ref="C90:D90"/>
    <mergeCell ref="C91:D91"/>
    <mergeCell ref="C92:D92"/>
    <mergeCell ref="C78:D78"/>
    <mergeCell ref="C94:D94"/>
    <mergeCell ref="C112:C113"/>
    <mergeCell ref="A114:D114"/>
    <mergeCell ref="C108:D108"/>
    <mergeCell ref="C103:D103"/>
    <mergeCell ref="C84:D84"/>
    <mergeCell ref="C126:D126"/>
    <mergeCell ref="C86:D86"/>
    <mergeCell ref="C87:D87"/>
    <mergeCell ref="A76:A77"/>
    <mergeCell ref="C76:D76"/>
    <mergeCell ref="C77:D77"/>
    <mergeCell ref="A78:A94"/>
    <mergeCell ref="B78:B85"/>
    <mergeCell ref="C79:D79"/>
    <mergeCell ref="C83:D83"/>
    <mergeCell ref="C122:D122"/>
    <mergeCell ref="C123:D123"/>
    <mergeCell ref="B87:B92"/>
    <mergeCell ref="C93:D93"/>
    <mergeCell ref="C118:D118"/>
    <mergeCell ref="C119:D119"/>
    <mergeCell ref="C121:D121"/>
    <mergeCell ref="C104:D104"/>
    <mergeCell ref="C105:D105"/>
    <mergeCell ref="C106:D106"/>
    <mergeCell ref="A117:D117"/>
    <mergeCell ref="B95:B108"/>
    <mergeCell ref="C110:C111"/>
    <mergeCell ref="C85:D85"/>
    <mergeCell ref="C160:D160"/>
    <mergeCell ref="C161:D161"/>
    <mergeCell ref="C163:D163"/>
    <mergeCell ref="C127:D127"/>
    <mergeCell ref="C162:D162"/>
    <mergeCell ref="C135:D135"/>
    <mergeCell ref="C130:D130"/>
    <mergeCell ref="C131:D131"/>
    <mergeCell ref="C143:D143"/>
    <mergeCell ref="C150:D150"/>
    <mergeCell ref="C128:D128"/>
    <mergeCell ref="C146:D146"/>
    <mergeCell ref="C157:D157"/>
    <mergeCell ref="C158:D158"/>
    <mergeCell ref="C159:D159"/>
    <mergeCell ref="C139:D139"/>
    <mergeCell ref="C140:D140"/>
    <mergeCell ref="C154:D154"/>
    <mergeCell ref="C155:D155"/>
    <mergeCell ref="C152:D152"/>
    <mergeCell ref="C144:D144"/>
    <mergeCell ref="C145:D145"/>
    <mergeCell ref="C148:D148"/>
    <mergeCell ref="C149:D149"/>
    <mergeCell ref="A2:D2"/>
    <mergeCell ref="C156:D156"/>
    <mergeCell ref="C6:D6"/>
    <mergeCell ref="C102:D102"/>
    <mergeCell ref="C88:D88"/>
    <mergeCell ref="C32:D32"/>
    <mergeCell ref="A3:D3"/>
    <mergeCell ref="A4:D4"/>
    <mergeCell ref="A5:D5"/>
    <mergeCell ref="C141:D141"/>
    <mergeCell ref="A115:D115"/>
    <mergeCell ref="C124:D124"/>
    <mergeCell ref="C125:D125"/>
    <mergeCell ref="B15:B23"/>
    <mergeCell ref="C43:D43"/>
    <mergeCell ref="C81:D81"/>
    <mergeCell ref="C107:D107"/>
    <mergeCell ref="A26:A42"/>
    <mergeCell ref="B26:B33"/>
    <mergeCell ref="B35:B40"/>
    <mergeCell ref="B43:B56"/>
    <mergeCell ref="C151:D151"/>
    <mergeCell ref="C142:D142"/>
    <mergeCell ref="C33:D33"/>
    <mergeCell ref="C170:D170"/>
    <mergeCell ref="C172:D172"/>
    <mergeCell ref="A116:D116"/>
    <mergeCell ref="C165:D165"/>
    <mergeCell ref="C120:D120"/>
    <mergeCell ref="B118:B167"/>
    <mergeCell ref="B168:B217"/>
    <mergeCell ref="C215:D215"/>
    <mergeCell ref="C204:D204"/>
    <mergeCell ref="C174:D174"/>
    <mergeCell ref="C192:D192"/>
    <mergeCell ref="C175:D175"/>
    <mergeCell ref="C153:D153"/>
    <mergeCell ref="C206:D206"/>
    <mergeCell ref="C166:D166"/>
    <mergeCell ref="C167:D167"/>
    <mergeCell ref="C199:D199"/>
    <mergeCell ref="C191:D191"/>
    <mergeCell ref="C198:D198"/>
    <mergeCell ref="C208:D208"/>
    <mergeCell ref="C180:D180"/>
    <mergeCell ref="C187:D187"/>
    <mergeCell ref="C196:D196"/>
    <mergeCell ref="C164:D164"/>
    <mergeCell ref="C214:D214"/>
    <mergeCell ref="C176:D176"/>
    <mergeCell ref="C177:D177"/>
    <mergeCell ref="C178:D178"/>
    <mergeCell ref="C186:D186"/>
    <mergeCell ref="C200:D200"/>
    <mergeCell ref="C193:D193"/>
    <mergeCell ref="C188:D188"/>
    <mergeCell ref="C189:D189"/>
    <mergeCell ref="C190:D190"/>
    <mergeCell ref="C210:D210"/>
    <mergeCell ref="C217:D217"/>
    <mergeCell ref="C182:D182"/>
    <mergeCell ref="C183:D183"/>
    <mergeCell ref="C184:D184"/>
    <mergeCell ref="C185:D185"/>
    <mergeCell ref="C109:D109"/>
    <mergeCell ref="C169:D169"/>
    <mergeCell ref="C195:D195"/>
    <mergeCell ref="C201:D201"/>
    <mergeCell ref="C194:D194"/>
    <mergeCell ref="C173:D173"/>
    <mergeCell ref="C216:D216"/>
    <mergeCell ref="C202:D202"/>
    <mergeCell ref="C203:D203"/>
    <mergeCell ref="C205:D205"/>
    <mergeCell ref="C211:D211"/>
    <mergeCell ref="C207:D207"/>
    <mergeCell ref="C209:D209"/>
    <mergeCell ref="C213:D213"/>
    <mergeCell ref="C212:D212"/>
    <mergeCell ref="C197:D197"/>
    <mergeCell ref="C129:D129"/>
    <mergeCell ref="C136:D136"/>
    <mergeCell ref="C137:D137"/>
    <mergeCell ref="C171:D171"/>
    <mergeCell ref="C49:D49"/>
    <mergeCell ref="C64:D64"/>
    <mergeCell ref="C18:D18"/>
    <mergeCell ref="A24:A25"/>
    <mergeCell ref="C179:D179"/>
    <mergeCell ref="C181:D181"/>
    <mergeCell ref="A7:A23"/>
    <mergeCell ref="C14:D14"/>
    <mergeCell ref="C17:D17"/>
    <mergeCell ref="B7:B13"/>
    <mergeCell ref="C16:D16"/>
    <mergeCell ref="C36:D36"/>
    <mergeCell ref="A59:A75"/>
    <mergeCell ref="B59:B65"/>
    <mergeCell ref="C59:D59"/>
    <mergeCell ref="C60:D60"/>
    <mergeCell ref="C61:D61"/>
    <mergeCell ref="C62:D62"/>
    <mergeCell ref="C19:D19"/>
    <mergeCell ref="C20:D20"/>
    <mergeCell ref="C138:D138"/>
    <mergeCell ref="C147:D147"/>
    <mergeCell ref="C168:D16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8"/>
  <sheetViews>
    <sheetView showGridLines="0" view="pageBreakPreview" zoomScale="85" zoomScaleNormal="85" zoomScaleSheetLayoutView="85" workbookViewId="0">
      <selection activeCell="I35" sqref="I35:J35"/>
    </sheetView>
  </sheetViews>
  <sheetFormatPr baseColWidth="10" defaultRowHeight="12.75"/>
  <cols>
    <col min="1" max="3" width="1.140625" style="23" customWidth="1"/>
    <col min="4" max="4" width="11.7109375" style="23" customWidth="1"/>
    <col min="5" max="5" width="54.42578125" style="23" customWidth="1"/>
    <col min="6" max="6" width="19.140625" style="95" customWidth="1"/>
    <col min="7" max="7" width="19.28515625" style="23" customWidth="1"/>
    <col min="8" max="8" width="19" style="23" customWidth="1"/>
    <col min="9" max="9" width="21.28515625" style="23" customWidth="1"/>
    <col min="10" max="10" width="18.7109375" style="23" customWidth="1"/>
    <col min="11" max="11" width="1.140625" style="23" customWidth="1"/>
    <col min="12" max="12" width="11.42578125" style="23"/>
    <col min="13" max="13" width="18.140625" style="23" bestFit="1" customWidth="1"/>
    <col min="14" max="16384" width="11.42578125" style="23"/>
  </cols>
  <sheetData>
    <row r="1" spans="1:16" s="27" customFormat="1" ht="45.75" customHeight="1">
      <c r="A1" s="40"/>
      <c r="B1" s="951"/>
      <c r="C1" s="951"/>
      <c r="D1" s="1010" t="s">
        <v>1064</v>
      </c>
      <c r="E1" s="1011"/>
      <c r="F1" s="1011"/>
      <c r="G1" s="1011"/>
      <c r="H1" s="1011"/>
      <c r="I1" s="1011"/>
      <c r="J1" s="1011"/>
      <c r="K1" s="1012"/>
      <c r="L1" s="23"/>
      <c r="M1" s="23"/>
    </row>
    <row r="2" spans="1:16" s="79" customFormat="1" ht="25.5">
      <c r="A2" s="76"/>
      <c r="B2" s="948"/>
      <c r="C2" s="948"/>
      <c r="D2" s="1033" t="s">
        <v>2</v>
      </c>
      <c r="E2" s="1034"/>
      <c r="F2" s="77" t="s">
        <v>129</v>
      </c>
      <c r="G2" s="77" t="s">
        <v>130</v>
      </c>
      <c r="H2" s="878" t="s">
        <v>131</v>
      </c>
      <c r="I2" s="878" t="s">
        <v>132</v>
      </c>
      <c r="J2" s="878" t="s">
        <v>133</v>
      </c>
      <c r="K2" s="78"/>
    </row>
    <row r="3" spans="1:16" s="79" customFormat="1">
      <c r="A3" s="80"/>
      <c r="B3" s="949"/>
      <c r="C3" s="949"/>
      <c r="D3" s="1035"/>
      <c r="E3" s="1036"/>
      <c r="F3" s="81">
        <v>1</v>
      </c>
      <c r="G3" s="81">
        <v>2</v>
      </c>
      <c r="H3" s="879">
        <v>3</v>
      </c>
      <c r="I3" s="879" t="s">
        <v>134</v>
      </c>
      <c r="J3" s="879" t="s">
        <v>135</v>
      </c>
      <c r="K3" s="82"/>
    </row>
    <row r="4" spans="1:16" s="27" customFormat="1" ht="3" customHeight="1">
      <c r="A4" s="282"/>
      <c r="B4" s="54"/>
      <c r="C4" s="54"/>
      <c r="D4" s="282"/>
      <c r="E4" s="54"/>
      <c r="F4" s="54"/>
      <c r="G4" s="54"/>
      <c r="H4" s="54"/>
      <c r="I4" s="54"/>
      <c r="J4" s="54"/>
      <c r="K4" s="955"/>
    </row>
    <row r="5" spans="1:16" s="27" customFormat="1" ht="3" customHeight="1">
      <c r="A5" s="952"/>
      <c r="B5" s="953"/>
      <c r="C5" s="953"/>
      <c r="D5" s="952"/>
      <c r="E5" s="953"/>
      <c r="F5" s="953"/>
      <c r="G5" s="953"/>
      <c r="H5" s="953"/>
      <c r="I5" s="953"/>
      <c r="J5" s="953"/>
      <c r="K5" s="954"/>
      <c r="L5" s="23"/>
      <c r="M5" s="23"/>
    </row>
    <row r="6" spans="1:16" s="27" customFormat="1">
      <c r="A6" s="83"/>
      <c r="B6" s="86"/>
      <c r="C6" s="86"/>
      <c r="D6" s="1029" t="s">
        <v>55</v>
      </c>
      <c r="E6" s="1030"/>
      <c r="F6" s="84">
        <f>+F8+F18</f>
        <v>1298994851.3900001</v>
      </c>
      <c r="G6" s="84">
        <f>+G8+G18</f>
        <v>887318708.70999992</v>
      </c>
      <c r="H6" s="84">
        <f>+H8+H18</f>
        <v>939542819.75000012</v>
      </c>
      <c r="I6" s="84">
        <f>+F6+G6-H6</f>
        <v>1246770740.3499999</v>
      </c>
      <c r="J6" s="84">
        <f>+I6-F6</f>
        <v>-52224111.0400002</v>
      </c>
      <c r="K6" s="85"/>
      <c r="L6" s="23"/>
      <c r="M6" s="352"/>
    </row>
    <row r="7" spans="1:16" s="27" customFormat="1" ht="5.0999999999999996" customHeight="1">
      <c r="A7" s="83"/>
      <c r="B7" s="86"/>
      <c r="C7" s="86"/>
      <c r="D7" s="83"/>
      <c r="E7" s="86"/>
      <c r="F7" s="84"/>
      <c r="G7" s="84"/>
      <c r="H7" s="84"/>
      <c r="I7" s="84">
        <f>+F7+G7-H7</f>
        <v>0</v>
      </c>
      <c r="J7" s="84"/>
      <c r="K7" s="85"/>
      <c r="L7" s="23"/>
      <c r="M7" s="23"/>
    </row>
    <row r="8" spans="1:16" s="27" customFormat="1">
      <c r="A8" s="87"/>
      <c r="B8" s="950"/>
      <c r="C8" s="950"/>
      <c r="D8" s="1007" t="s">
        <v>57</v>
      </c>
      <c r="E8" s="1008"/>
      <c r="F8" s="88">
        <f>SUM(F10:F16)</f>
        <v>275663974.99000001</v>
      </c>
      <c r="G8" s="88">
        <f>SUM(G10:G16)</f>
        <v>883888896.8599999</v>
      </c>
      <c r="H8" s="88">
        <f>SUM(H10:H16)</f>
        <v>937521852.07000017</v>
      </c>
      <c r="I8" s="84">
        <f>+F8+G8-H8</f>
        <v>222031019.77999973</v>
      </c>
      <c r="J8" s="88">
        <f t="shared" ref="J8:J28" si="0">+I8-F8</f>
        <v>-53632955.210000277</v>
      </c>
      <c r="K8" s="89"/>
      <c r="L8" s="23"/>
      <c r="M8" s="90"/>
    </row>
    <row r="9" spans="1:16" s="27" customFormat="1" ht="5.0999999999999996" customHeight="1">
      <c r="A9" s="73"/>
      <c r="B9" s="31"/>
      <c r="C9" s="31"/>
      <c r="D9" s="73"/>
      <c r="E9" s="31"/>
      <c r="F9" s="91"/>
      <c r="G9" s="91"/>
      <c r="H9" s="91"/>
      <c r="I9" s="91"/>
      <c r="J9" s="91">
        <f t="shared" si="0"/>
        <v>0</v>
      </c>
      <c r="K9" s="34"/>
      <c r="L9" s="23"/>
      <c r="M9" s="90"/>
    </row>
    <row r="10" spans="1:16" s="27" customFormat="1" ht="19.5" customHeight="1">
      <c r="A10" s="73"/>
      <c r="B10" s="31"/>
      <c r="C10" s="31"/>
      <c r="D10" s="1031" t="s">
        <v>59</v>
      </c>
      <c r="E10" s="1032"/>
      <c r="F10" s="35">
        <f>ESF!E12</f>
        <v>271981548.14999998</v>
      </c>
      <c r="G10" s="35">
        <v>497335808.64999998</v>
      </c>
      <c r="H10" s="35">
        <v>552580195.58000004</v>
      </c>
      <c r="I10" s="64">
        <f>+F10+G10-H10</f>
        <v>216737161.21999991</v>
      </c>
      <c r="J10" s="64">
        <f t="shared" si="0"/>
        <v>-55244386.930000067</v>
      </c>
      <c r="K10" s="34"/>
      <c r="L10" s="23"/>
      <c r="M10" s="90"/>
    </row>
    <row r="11" spans="1:16" s="27" customFormat="1" ht="19.5" customHeight="1">
      <c r="A11" s="73"/>
      <c r="B11" s="31"/>
      <c r="C11" s="31"/>
      <c r="D11" s="1031" t="s">
        <v>61</v>
      </c>
      <c r="E11" s="1032"/>
      <c r="F11" s="35">
        <f>ESF!E13</f>
        <v>671228.35</v>
      </c>
      <c r="G11" s="35">
        <v>385503689.16000003</v>
      </c>
      <c r="H11" s="35">
        <v>384404824.79000002</v>
      </c>
      <c r="I11" s="64">
        <f t="shared" ref="I11:I16" si="1">+F11+G11-H11</f>
        <v>1770092.7200000286</v>
      </c>
      <c r="J11" s="64">
        <f t="shared" si="0"/>
        <v>1098864.3700000285</v>
      </c>
      <c r="K11" s="34"/>
      <c r="L11" s="23"/>
      <c r="M11" s="90"/>
    </row>
    <row r="12" spans="1:16" s="27" customFormat="1" ht="19.5" customHeight="1">
      <c r="A12" s="73"/>
      <c r="B12" s="31"/>
      <c r="C12" s="31"/>
      <c r="D12" s="1031" t="s">
        <v>63</v>
      </c>
      <c r="E12" s="1032"/>
      <c r="F12" s="35">
        <f>ESF!E14</f>
        <v>2930529.48</v>
      </c>
      <c r="G12" s="35">
        <v>1044399.05</v>
      </c>
      <c r="H12" s="35">
        <v>536831.69999999995</v>
      </c>
      <c r="I12" s="64">
        <f t="shared" si="1"/>
        <v>3438096.83</v>
      </c>
      <c r="J12" s="64">
        <f t="shared" si="0"/>
        <v>507567.35000000009</v>
      </c>
      <c r="K12" s="34"/>
      <c r="L12" s="23"/>
      <c r="M12" s="90"/>
    </row>
    <row r="13" spans="1:16" s="27" customFormat="1" ht="19.5" customHeight="1">
      <c r="A13" s="73"/>
      <c r="B13" s="31"/>
      <c r="C13" s="31"/>
      <c r="D13" s="1031" t="s">
        <v>65</v>
      </c>
      <c r="E13" s="1032"/>
      <c r="F13" s="35">
        <f>+[1]ESF!E19</f>
        <v>0</v>
      </c>
      <c r="G13" s="35">
        <v>0</v>
      </c>
      <c r="H13" s="35">
        <v>0</v>
      </c>
      <c r="I13" s="64">
        <f t="shared" si="1"/>
        <v>0</v>
      </c>
      <c r="J13" s="64">
        <f t="shared" si="0"/>
        <v>0</v>
      </c>
      <c r="K13" s="34"/>
      <c r="L13" s="23"/>
      <c r="M13" s="90"/>
      <c r="P13" s="27" t="s">
        <v>136</v>
      </c>
    </row>
    <row r="14" spans="1:16" s="27" customFormat="1" ht="19.5" customHeight="1">
      <c r="A14" s="73"/>
      <c r="B14" s="31"/>
      <c r="C14" s="31"/>
      <c r="D14" s="1031" t="s">
        <v>67</v>
      </c>
      <c r="E14" s="1032"/>
      <c r="F14" s="35">
        <f>+[1]ESF!E20</f>
        <v>0</v>
      </c>
      <c r="G14" s="35">
        <v>0</v>
      </c>
      <c r="H14" s="35">
        <v>0</v>
      </c>
      <c r="I14" s="64">
        <f t="shared" si="1"/>
        <v>0</v>
      </c>
      <c r="J14" s="64">
        <f t="shared" si="0"/>
        <v>0</v>
      </c>
      <c r="K14" s="34"/>
      <c r="L14" s="23"/>
      <c r="M14" s="90"/>
    </row>
    <row r="15" spans="1:16" s="27" customFormat="1" ht="19.5" customHeight="1">
      <c r="A15" s="73"/>
      <c r="B15" s="31"/>
      <c r="C15" s="31"/>
      <c r="D15" s="1031" t="s">
        <v>69</v>
      </c>
      <c r="E15" s="1032"/>
      <c r="F15" s="35">
        <f>+[1]ESF!E21</f>
        <v>0</v>
      </c>
      <c r="G15" s="35">
        <v>0</v>
      </c>
      <c r="H15" s="35">
        <v>0</v>
      </c>
      <c r="I15" s="64">
        <f t="shared" si="1"/>
        <v>0</v>
      </c>
      <c r="J15" s="64">
        <f t="shared" si="0"/>
        <v>0</v>
      </c>
      <c r="K15" s="34"/>
      <c r="L15" s="23"/>
      <c r="M15" s="90"/>
      <c r="N15" s="27" t="s">
        <v>136</v>
      </c>
    </row>
    <row r="16" spans="1:16" ht="19.5" customHeight="1">
      <c r="A16" s="73"/>
      <c r="B16" s="31"/>
      <c r="C16" s="31"/>
      <c r="D16" s="1031" t="s">
        <v>71</v>
      </c>
      <c r="E16" s="1032"/>
      <c r="F16" s="35">
        <f>ESF!E18</f>
        <v>80669.009999999995</v>
      </c>
      <c r="G16" s="35">
        <v>5000</v>
      </c>
      <c r="H16" s="35">
        <v>0</v>
      </c>
      <c r="I16" s="64">
        <f t="shared" si="1"/>
        <v>85669.01</v>
      </c>
      <c r="J16" s="64">
        <f t="shared" si="0"/>
        <v>5000</v>
      </c>
      <c r="K16" s="34"/>
      <c r="M16" s="90"/>
    </row>
    <row r="17" spans="1:19">
      <c r="A17" s="73"/>
      <c r="B17" s="31"/>
      <c r="C17" s="31"/>
      <c r="D17" s="957"/>
      <c r="E17" s="877"/>
      <c r="F17" s="92"/>
      <c r="G17" s="92"/>
      <c r="H17" s="92"/>
      <c r="I17" s="92"/>
      <c r="J17" s="92">
        <f t="shared" si="0"/>
        <v>0</v>
      </c>
      <c r="K17" s="34"/>
      <c r="M17" s="90"/>
    </row>
    <row r="18" spans="1:19">
      <c r="A18" s="87"/>
      <c r="B18" s="950"/>
      <c r="C18" s="950"/>
      <c r="D18" s="1007" t="s">
        <v>76</v>
      </c>
      <c r="E18" s="1008"/>
      <c r="F18" s="88">
        <f>SUM(F20:F28)</f>
        <v>1023330876.4000001</v>
      </c>
      <c r="G18" s="88">
        <f>SUM(G20:G28)</f>
        <v>3429811.85</v>
      </c>
      <c r="H18" s="88">
        <f>SUM(H20:H28)</f>
        <v>2020967.68</v>
      </c>
      <c r="I18" s="88">
        <f>+F18+G18-H18</f>
        <v>1024739720.5700002</v>
      </c>
      <c r="J18" s="88">
        <f t="shared" si="0"/>
        <v>1408844.1700000763</v>
      </c>
      <c r="K18" s="89"/>
      <c r="M18" s="90"/>
    </row>
    <row r="19" spans="1:19" ht="5.0999999999999996" customHeight="1">
      <c r="A19" s="73"/>
      <c r="B19" s="31"/>
      <c r="C19" s="31"/>
      <c r="D19" s="73"/>
      <c r="E19" s="877"/>
      <c r="F19" s="91"/>
      <c r="G19" s="91"/>
      <c r="H19" s="91"/>
      <c r="I19" s="91"/>
      <c r="J19" s="91">
        <f t="shared" si="0"/>
        <v>0</v>
      </c>
      <c r="K19" s="34"/>
      <c r="M19" s="90"/>
    </row>
    <row r="20" spans="1:19" ht="19.5" customHeight="1">
      <c r="A20" s="73"/>
      <c r="B20" s="31"/>
      <c r="C20" s="31"/>
      <c r="D20" s="1031" t="s">
        <v>78</v>
      </c>
      <c r="E20" s="1032"/>
      <c r="F20" s="35">
        <f>ESF!E25</f>
        <v>434453.71</v>
      </c>
      <c r="G20" s="35">
        <v>0</v>
      </c>
      <c r="H20" s="35">
        <v>0</v>
      </c>
      <c r="I20" s="64">
        <f>+F20+G20-H20</f>
        <v>434453.71</v>
      </c>
      <c r="J20" s="64">
        <f t="shared" si="0"/>
        <v>0</v>
      </c>
      <c r="K20" s="34"/>
      <c r="M20" s="90"/>
    </row>
    <row r="21" spans="1:19" ht="19.5" customHeight="1">
      <c r="A21" s="73"/>
      <c r="B21" s="31"/>
      <c r="C21" s="31"/>
      <c r="D21" s="1031" t="s">
        <v>80</v>
      </c>
      <c r="E21" s="1032"/>
      <c r="F21" s="35">
        <f>+[1]ESF!E30</f>
        <v>0</v>
      </c>
      <c r="G21" s="35">
        <v>0</v>
      </c>
      <c r="H21" s="35">
        <v>0</v>
      </c>
      <c r="I21" s="64">
        <f t="shared" ref="I21:I28" si="2">+F21+G21-H21</f>
        <v>0</v>
      </c>
      <c r="J21" s="64">
        <f t="shared" si="0"/>
        <v>0</v>
      </c>
      <c r="K21" s="34"/>
      <c r="M21" s="90"/>
    </row>
    <row r="22" spans="1:19" ht="19.5" customHeight="1">
      <c r="A22" s="73"/>
      <c r="B22" s="31"/>
      <c r="C22" s="31"/>
      <c r="D22" s="1031" t="s">
        <v>82</v>
      </c>
      <c r="E22" s="1032"/>
      <c r="F22" s="35">
        <f>ESF!E27</f>
        <v>823069645.80999994</v>
      </c>
      <c r="G22" s="35">
        <v>1731840.68</v>
      </c>
      <c r="H22" s="35">
        <v>1289589.83</v>
      </c>
      <c r="I22" s="64">
        <f>+F22+G22-H22</f>
        <v>823511896.65999985</v>
      </c>
      <c r="J22" s="64">
        <f t="shared" si="0"/>
        <v>442250.84999990463</v>
      </c>
      <c r="K22" s="34"/>
      <c r="M22" s="90"/>
    </row>
    <row r="23" spans="1:19" ht="19.5" customHeight="1">
      <c r="A23" s="73"/>
      <c r="B23" s="31"/>
      <c r="C23" s="31"/>
      <c r="D23" s="1031" t="s">
        <v>137</v>
      </c>
      <c r="E23" s="1032"/>
      <c r="F23" s="35">
        <f>ESF!E28</f>
        <v>449832058.13</v>
      </c>
      <c r="G23" s="35">
        <v>1356982.85</v>
      </c>
      <c r="H23" s="35">
        <v>659010.38</v>
      </c>
      <c r="I23" s="64">
        <f t="shared" si="2"/>
        <v>450530030.60000002</v>
      </c>
      <c r="J23" s="64">
        <f t="shared" si="0"/>
        <v>697972.47000002861</v>
      </c>
      <c r="K23" s="34"/>
      <c r="M23" s="351"/>
    </row>
    <row r="24" spans="1:19" ht="19.5" customHeight="1">
      <c r="A24" s="73"/>
      <c r="B24" s="31"/>
      <c r="C24" s="31"/>
      <c r="D24" s="1031" t="s">
        <v>86</v>
      </c>
      <c r="E24" s="1032"/>
      <c r="F24" s="35">
        <f>+[1]ESF!E33</f>
        <v>0</v>
      </c>
      <c r="G24" s="35">
        <v>0</v>
      </c>
      <c r="H24" s="35">
        <v>0</v>
      </c>
      <c r="I24" s="64">
        <f t="shared" si="2"/>
        <v>0</v>
      </c>
      <c r="J24" s="64">
        <f t="shared" si="0"/>
        <v>0</v>
      </c>
      <c r="K24" s="34"/>
      <c r="M24" s="90"/>
    </row>
    <row r="25" spans="1:19" ht="19.5" customHeight="1">
      <c r="A25" s="73"/>
      <c r="B25" s="31"/>
      <c r="C25" s="31"/>
      <c r="D25" s="1031" t="s">
        <v>88</v>
      </c>
      <c r="E25" s="1032"/>
      <c r="F25" s="35">
        <f>ESF!E30</f>
        <v>-250005281.25</v>
      </c>
      <c r="G25" s="35">
        <v>340988.32</v>
      </c>
      <c r="H25" s="35">
        <v>72367.47</v>
      </c>
      <c r="I25" s="64">
        <f t="shared" si="2"/>
        <v>-249736660.40000001</v>
      </c>
      <c r="J25" s="64">
        <f t="shared" si="0"/>
        <v>268620.84999999404</v>
      </c>
      <c r="K25" s="34"/>
      <c r="M25" s="90"/>
    </row>
    <row r="26" spans="1:19" ht="19.5" customHeight="1">
      <c r="A26" s="73"/>
      <c r="B26" s="31"/>
      <c r="C26" s="31"/>
      <c r="D26" s="1031" t="s">
        <v>90</v>
      </c>
      <c r="E26" s="1032"/>
      <c r="F26" s="35">
        <f>+[1]ESF!E35</f>
        <v>0</v>
      </c>
      <c r="G26" s="35">
        <v>0</v>
      </c>
      <c r="H26" s="35">
        <v>0</v>
      </c>
      <c r="I26" s="64">
        <f t="shared" si="2"/>
        <v>0</v>
      </c>
      <c r="J26" s="64">
        <f t="shared" si="0"/>
        <v>0</v>
      </c>
      <c r="K26" s="34"/>
      <c r="M26" s="90"/>
    </row>
    <row r="27" spans="1:19" ht="19.5" customHeight="1">
      <c r="A27" s="73"/>
      <c r="B27" s="31"/>
      <c r="C27" s="31"/>
      <c r="D27" s="1031" t="s">
        <v>91</v>
      </c>
      <c r="E27" s="1032"/>
      <c r="F27" s="35">
        <f>+[1]ESF!E36</f>
        <v>0</v>
      </c>
      <c r="G27" s="35">
        <v>0</v>
      </c>
      <c r="H27" s="35">
        <v>0</v>
      </c>
      <c r="I27" s="64">
        <f t="shared" si="2"/>
        <v>0</v>
      </c>
      <c r="J27" s="64">
        <f t="shared" si="0"/>
        <v>0</v>
      </c>
      <c r="K27" s="34"/>
      <c r="M27" s="90"/>
    </row>
    <row r="28" spans="1:19" ht="19.5" customHeight="1">
      <c r="A28" s="73"/>
      <c r="B28" s="31"/>
      <c r="C28" s="31"/>
      <c r="D28" s="1031" t="s">
        <v>93</v>
      </c>
      <c r="E28" s="1032"/>
      <c r="F28" s="35">
        <f>+[1]ESF!E37</f>
        <v>0</v>
      </c>
      <c r="G28" s="35">
        <v>0</v>
      </c>
      <c r="H28" s="35">
        <v>0</v>
      </c>
      <c r="I28" s="64">
        <f t="shared" si="2"/>
        <v>0</v>
      </c>
      <c r="J28" s="64">
        <f t="shared" si="0"/>
        <v>0</v>
      </c>
      <c r="K28" s="34"/>
      <c r="M28" s="90" t="str">
        <f>IF(I28=[1]ESF!D37," ","error")</f>
        <v xml:space="preserve"> </v>
      </c>
    </row>
    <row r="29" spans="1:19">
      <c r="A29" s="73"/>
      <c r="B29" s="31"/>
      <c r="C29" s="31"/>
      <c r="D29" s="957"/>
      <c r="E29" s="877"/>
      <c r="F29" s="92"/>
      <c r="G29" s="91"/>
      <c r="H29" s="91"/>
      <c r="I29" s="91"/>
      <c r="J29" s="91"/>
      <c r="K29" s="34"/>
      <c r="M29" s="90"/>
    </row>
    <row r="30" spans="1:19" ht="6" customHeight="1">
      <c r="A30" s="146"/>
      <c r="B30" s="71"/>
      <c r="C30" s="71"/>
      <c r="D30" s="146"/>
      <c r="E30" s="71"/>
      <c r="F30" s="71"/>
      <c r="G30" s="71"/>
      <c r="H30" s="71"/>
      <c r="I30" s="71"/>
      <c r="J30" s="71"/>
      <c r="K30" s="956"/>
    </row>
    <row r="31" spans="1:19" ht="6" customHeight="1">
      <c r="A31" s="32"/>
      <c r="B31" s="32"/>
      <c r="C31" s="32"/>
      <c r="D31" s="93"/>
      <c r="E31" s="94"/>
      <c r="G31" s="32"/>
      <c r="H31" s="32"/>
      <c r="I31" s="32"/>
      <c r="J31" s="32"/>
      <c r="K31" s="32"/>
    </row>
    <row r="32" spans="1:19" ht="15" customHeight="1">
      <c r="A32" s="27"/>
      <c r="B32" s="27"/>
      <c r="C32" s="27"/>
      <c r="D32" s="1038" t="s">
        <v>49</v>
      </c>
      <c r="E32" s="1038"/>
      <c r="F32" s="1038"/>
      <c r="G32" s="1038"/>
      <c r="H32" s="1038"/>
      <c r="I32" s="1038"/>
      <c r="J32" s="1038"/>
      <c r="K32" s="36"/>
      <c r="L32" s="36"/>
      <c r="M32" s="27"/>
      <c r="N32" s="27"/>
      <c r="O32" s="27"/>
      <c r="P32" s="27"/>
      <c r="Q32" s="27"/>
      <c r="R32" s="27"/>
      <c r="S32" s="27"/>
    </row>
    <row r="33" spans="1:19" ht="9.75" customHeight="1">
      <c r="A33" s="27"/>
      <c r="B33" s="27"/>
      <c r="C33" s="27"/>
      <c r="D33" s="36"/>
      <c r="E33" s="45"/>
      <c r="F33" s="46"/>
      <c r="G33" s="46"/>
      <c r="H33" s="27"/>
      <c r="I33" s="47"/>
      <c r="J33" s="45"/>
      <c r="K33" s="46"/>
      <c r="L33" s="46"/>
      <c r="M33" s="27"/>
      <c r="N33" s="27"/>
      <c r="O33" s="27"/>
      <c r="P33" s="27"/>
      <c r="Q33" s="27"/>
      <c r="R33" s="27"/>
      <c r="S33" s="27"/>
    </row>
    <row r="34" spans="1:19" ht="50.1" customHeight="1">
      <c r="A34" s="27"/>
      <c r="B34" s="27"/>
      <c r="C34" s="27"/>
      <c r="D34" s="1039"/>
      <c r="E34" s="1039"/>
      <c r="F34" s="46"/>
      <c r="G34" s="96"/>
      <c r="H34" s="96"/>
      <c r="I34" s="97"/>
      <c r="J34" s="97"/>
      <c r="K34" s="46"/>
      <c r="L34" s="46"/>
      <c r="M34" s="27"/>
      <c r="N34" s="27"/>
      <c r="O34" s="27"/>
      <c r="P34" s="27"/>
      <c r="Q34" s="27"/>
      <c r="R34" s="27"/>
      <c r="S34" s="27"/>
    </row>
    <row r="35" spans="1:19" ht="14.1" customHeight="1">
      <c r="A35" s="27"/>
      <c r="B35" s="27"/>
      <c r="C35" s="27"/>
      <c r="D35" s="993" t="s">
        <v>710</v>
      </c>
      <c r="E35" s="993"/>
      <c r="F35" s="363"/>
      <c r="G35" s="991" t="s">
        <v>50</v>
      </c>
      <c r="H35" s="991"/>
      <c r="I35" s="1028"/>
      <c r="J35" s="1028"/>
      <c r="K35" s="49"/>
      <c r="L35" s="27"/>
      <c r="R35" s="27"/>
      <c r="S35" s="27"/>
    </row>
    <row r="36" spans="1:19" ht="14.1" customHeight="1">
      <c r="A36" s="27"/>
      <c r="B36" s="27"/>
      <c r="C36" s="27"/>
      <c r="D36" s="990" t="s">
        <v>51</v>
      </c>
      <c r="E36" s="990"/>
      <c r="F36" s="63"/>
      <c r="G36" s="992" t="s">
        <v>52</v>
      </c>
      <c r="H36" s="992"/>
      <c r="I36" s="1037"/>
      <c r="J36" s="1037"/>
      <c r="K36" s="49"/>
      <c r="L36" s="27"/>
      <c r="R36" s="27"/>
      <c r="S36" s="27"/>
    </row>
    <row r="37" spans="1:19">
      <c r="D37" s="27"/>
      <c r="E37" s="27"/>
      <c r="F37" s="28"/>
      <c r="G37" s="27"/>
      <c r="H37" s="27"/>
      <c r="I37" s="27"/>
    </row>
    <row r="38" spans="1:19">
      <c r="D38" s="27"/>
      <c r="E38" s="27"/>
      <c r="F38" s="28"/>
      <c r="G38" s="27"/>
      <c r="H38" s="27"/>
      <c r="I38" s="27"/>
    </row>
  </sheetData>
  <sheetProtection formatCells="0" selectLockedCells="1"/>
  <mergeCells count="29">
    <mergeCell ref="D2:E3"/>
    <mergeCell ref="D1:K1"/>
    <mergeCell ref="G36:H36"/>
    <mergeCell ref="I36:J36"/>
    <mergeCell ref="D25:E25"/>
    <mergeCell ref="D35:E35"/>
    <mergeCell ref="D36:E36"/>
    <mergeCell ref="D27:E27"/>
    <mergeCell ref="D28:E28"/>
    <mergeCell ref="D32:J32"/>
    <mergeCell ref="D34:E34"/>
    <mergeCell ref="D26:E26"/>
    <mergeCell ref="D20:E20"/>
    <mergeCell ref="D21:E21"/>
    <mergeCell ref="D22:E22"/>
    <mergeCell ref="D23:E23"/>
    <mergeCell ref="I35:J35"/>
    <mergeCell ref="D18:E18"/>
    <mergeCell ref="D6:E6"/>
    <mergeCell ref="D8:E8"/>
    <mergeCell ref="D10:E10"/>
    <mergeCell ref="D11:E11"/>
    <mergeCell ref="D13:E13"/>
    <mergeCell ref="D14:E14"/>
    <mergeCell ref="D15:E15"/>
    <mergeCell ref="D16:E16"/>
    <mergeCell ref="G35:H35"/>
    <mergeCell ref="D12:E12"/>
    <mergeCell ref="D24:E24"/>
  </mergeCells>
  <pageMargins left="0.70866141732283472" right="0.70866141732283472" top="0.74803149606299213" bottom="0.74803149606299213" header="0.31496062992125984" footer="0.31496062992125984"/>
  <pageSetup paperSize="11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K43"/>
  <sheetViews>
    <sheetView showGridLines="0" view="pageBreakPreview" zoomScale="85" zoomScaleNormal="85" zoomScaleSheetLayoutView="85" workbookViewId="0">
      <selection activeCell="P40" sqref="P40"/>
    </sheetView>
  </sheetViews>
  <sheetFormatPr baseColWidth="10" defaultRowHeight="12.75"/>
  <cols>
    <col min="1" max="1" width="11.42578125" style="98"/>
    <col min="2" max="2" width="4.85546875" style="132" customWidth="1"/>
    <col min="3" max="3" width="14.5703125" style="132" customWidth="1"/>
    <col min="4" max="4" width="18.85546875" style="132" customWidth="1"/>
    <col min="5" max="5" width="21.85546875" style="132" customWidth="1"/>
    <col min="6" max="6" width="3.42578125" style="132" customWidth="1"/>
    <col min="7" max="7" width="22.28515625" style="132" customWidth="1"/>
    <col min="8" max="8" width="29.7109375" style="132" customWidth="1"/>
    <col min="9" max="9" width="20.7109375" style="132" customWidth="1"/>
    <col min="10" max="10" width="20.85546875" style="132" customWidth="1"/>
    <col min="11" max="11" width="3.7109375" style="132" customWidth="1"/>
    <col min="12" max="16384" width="11.42578125" style="98"/>
  </cols>
  <sheetData>
    <row r="1" spans="2:11" ht="32.25" customHeight="1">
      <c r="B1" s="1040" t="s">
        <v>1065</v>
      </c>
      <c r="C1" s="1040"/>
      <c r="D1" s="1040"/>
      <c r="E1" s="1040"/>
      <c r="F1" s="1040"/>
      <c r="G1" s="1040"/>
      <c r="H1" s="1040"/>
      <c r="I1" s="1040"/>
      <c r="J1" s="1040"/>
      <c r="K1" s="1040"/>
    </row>
    <row r="2" spans="2:11" ht="30" customHeight="1">
      <c r="B2" s="416"/>
      <c r="C2" s="1043" t="s">
        <v>138</v>
      </c>
      <c r="D2" s="1043"/>
      <c r="E2" s="1043"/>
      <c r="F2" s="417"/>
      <c r="G2" s="418" t="s">
        <v>139</v>
      </c>
      <c r="H2" s="418" t="s">
        <v>140</v>
      </c>
      <c r="I2" s="417" t="s">
        <v>141</v>
      </c>
      <c r="J2" s="417" t="s">
        <v>142</v>
      </c>
      <c r="K2" s="419"/>
    </row>
    <row r="3" spans="2:11" ht="3" customHeight="1">
      <c r="B3" s="99"/>
      <c r="C3" s="1044"/>
      <c r="D3" s="1044"/>
      <c r="E3" s="1044"/>
      <c r="F3" s="1044"/>
      <c r="G3" s="1044"/>
      <c r="H3" s="1044"/>
      <c r="I3" s="1044"/>
      <c r="J3" s="1044"/>
      <c r="K3" s="1045"/>
    </row>
    <row r="4" spans="2:11" ht="9.9499999999999993" customHeight="1">
      <c r="B4" s="100"/>
      <c r="C4" s="1041"/>
      <c r="D4" s="1041"/>
      <c r="E4" s="1041"/>
      <c r="F4" s="1041"/>
      <c r="G4" s="1041"/>
      <c r="H4" s="1041"/>
      <c r="I4" s="1041"/>
      <c r="J4" s="1041"/>
      <c r="K4" s="1042"/>
    </row>
    <row r="5" spans="2:11">
      <c r="B5" s="100"/>
      <c r="C5" s="1047" t="s">
        <v>143</v>
      </c>
      <c r="D5" s="1047"/>
      <c r="E5" s="1047"/>
      <c r="F5" s="101"/>
      <c r="G5" s="101"/>
      <c r="H5" s="101"/>
      <c r="I5" s="101"/>
      <c r="J5" s="101"/>
      <c r="K5" s="102"/>
    </row>
    <row r="6" spans="2:11">
      <c r="B6" s="103"/>
      <c r="C6" s="1048" t="s">
        <v>144</v>
      </c>
      <c r="D6" s="1048"/>
      <c r="E6" s="1048"/>
      <c r="F6" s="104"/>
      <c r="G6" s="104"/>
      <c r="H6" s="104"/>
      <c r="I6" s="104"/>
      <c r="J6" s="104"/>
      <c r="K6" s="105"/>
    </row>
    <row r="7" spans="2:11">
      <c r="B7" s="103"/>
      <c r="C7" s="1047" t="s">
        <v>145</v>
      </c>
      <c r="D7" s="1047"/>
      <c r="E7" s="1047"/>
      <c r="F7" s="104"/>
      <c r="G7" s="106"/>
      <c r="H7" s="106"/>
      <c r="I7" s="74">
        <f>SUM(I8:I10)</f>
        <v>0</v>
      </c>
      <c r="J7" s="74">
        <f>SUM(J8:J10)</f>
        <v>0</v>
      </c>
      <c r="K7" s="107"/>
    </row>
    <row r="8" spans="2:11">
      <c r="B8" s="108"/>
      <c r="C8" s="109"/>
      <c r="D8" s="1049" t="s">
        <v>146</v>
      </c>
      <c r="E8" s="1049"/>
      <c r="F8" s="104"/>
      <c r="G8" s="110"/>
      <c r="H8" s="110"/>
      <c r="I8" s="111">
        <v>0</v>
      </c>
      <c r="J8" s="111">
        <v>0</v>
      </c>
      <c r="K8" s="112"/>
    </row>
    <row r="9" spans="2:11">
      <c r="B9" s="108"/>
      <c r="C9" s="109"/>
      <c r="D9" s="1049" t="s">
        <v>147</v>
      </c>
      <c r="E9" s="1049"/>
      <c r="F9" s="104"/>
      <c r="G9" s="110"/>
      <c r="H9" s="110"/>
      <c r="I9" s="111">
        <v>0</v>
      </c>
      <c r="J9" s="111">
        <v>0</v>
      </c>
      <c r="K9" s="112"/>
    </row>
    <row r="10" spans="2:11">
      <c r="B10" s="108"/>
      <c r="C10" s="109"/>
      <c r="D10" s="1049" t="s">
        <v>148</v>
      </c>
      <c r="E10" s="1049"/>
      <c r="F10" s="104"/>
      <c r="G10" s="110"/>
      <c r="H10" s="110"/>
      <c r="I10" s="111">
        <v>0</v>
      </c>
      <c r="J10" s="111">
        <v>0</v>
      </c>
      <c r="K10" s="112"/>
    </row>
    <row r="11" spans="2:11" ht="9.9499999999999993" customHeight="1">
      <c r="B11" s="108"/>
      <c r="C11" s="109"/>
      <c r="D11" s="109"/>
      <c r="E11" s="113"/>
      <c r="F11" s="104"/>
      <c r="G11" s="114"/>
      <c r="H11" s="114"/>
      <c r="I11" s="115"/>
      <c r="J11" s="115"/>
      <c r="K11" s="112"/>
    </row>
    <row r="12" spans="2:11">
      <c r="B12" s="103"/>
      <c r="C12" s="1047" t="s">
        <v>149</v>
      </c>
      <c r="D12" s="1047"/>
      <c r="E12" s="1047"/>
      <c r="F12" s="104"/>
      <c r="G12" s="106"/>
      <c r="H12" s="106"/>
      <c r="I12" s="74">
        <f>SUM(I13:I16)</f>
        <v>0</v>
      </c>
      <c r="J12" s="74">
        <f>SUM(J13:J16)</f>
        <v>0</v>
      </c>
      <c r="K12" s="107"/>
    </row>
    <row r="13" spans="2:11">
      <c r="B13" s="108"/>
      <c r="C13" s="109"/>
      <c r="D13" s="1049" t="s">
        <v>150</v>
      </c>
      <c r="E13" s="1049"/>
      <c r="F13" s="104"/>
      <c r="G13" s="110"/>
      <c r="H13" s="110"/>
      <c r="I13" s="111">
        <v>0</v>
      </c>
      <c r="J13" s="111">
        <v>0</v>
      </c>
      <c r="K13" s="112"/>
    </row>
    <row r="14" spans="2:11">
      <c r="B14" s="108"/>
      <c r="C14" s="109"/>
      <c r="D14" s="1049" t="s">
        <v>151</v>
      </c>
      <c r="E14" s="1049"/>
      <c r="F14" s="104"/>
      <c r="G14" s="110"/>
      <c r="H14" s="110"/>
      <c r="I14" s="111">
        <v>0</v>
      </c>
      <c r="J14" s="111">
        <v>0</v>
      </c>
      <c r="K14" s="112"/>
    </row>
    <row r="15" spans="2:11">
      <c r="B15" s="108"/>
      <c r="C15" s="109"/>
      <c r="D15" s="1049" t="s">
        <v>147</v>
      </c>
      <c r="E15" s="1049"/>
      <c r="F15" s="104"/>
      <c r="G15" s="110"/>
      <c r="H15" s="110"/>
      <c r="I15" s="111">
        <v>0</v>
      </c>
      <c r="J15" s="111">
        <v>0</v>
      </c>
      <c r="K15" s="112"/>
    </row>
    <row r="16" spans="2:11">
      <c r="B16" s="108"/>
      <c r="C16" s="116"/>
      <c r="D16" s="1049" t="s">
        <v>148</v>
      </c>
      <c r="E16" s="1049"/>
      <c r="F16" s="104"/>
      <c r="G16" s="110"/>
      <c r="H16" s="110"/>
      <c r="I16" s="117">
        <v>0</v>
      </c>
      <c r="J16" s="117">
        <v>0</v>
      </c>
      <c r="K16" s="112"/>
    </row>
    <row r="17" spans="2:11" ht="9.9499999999999993" customHeight="1">
      <c r="B17" s="108"/>
      <c r="C17" s="109"/>
      <c r="D17" s="109"/>
      <c r="E17" s="113"/>
      <c r="F17" s="104"/>
      <c r="G17" s="361"/>
      <c r="H17" s="361"/>
      <c r="I17" s="118"/>
      <c r="J17" s="118"/>
      <c r="K17" s="112"/>
    </row>
    <row r="18" spans="2:11">
      <c r="B18" s="119"/>
      <c r="C18" s="1046" t="s">
        <v>152</v>
      </c>
      <c r="D18" s="1046"/>
      <c r="E18" s="1046"/>
      <c r="F18" s="120"/>
      <c r="G18" s="121"/>
      <c r="H18" s="121"/>
      <c r="I18" s="122">
        <f>I7+I12</f>
        <v>0</v>
      </c>
      <c r="J18" s="122">
        <f>J7+J12</f>
        <v>0</v>
      </c>
      <c r="K18" s="123"/>
    </row>
    <row r="19" spans="2:11">
      <c r="B19" s="103"/>
      <c r="C19" s="109"/>
      <c r="D19" s="109"/>
      <c r="E19" s="362"/>
      <c r="F19" s="104"/>
      <c r="G19" s="361"/>
      <c r="H19" s="361"/>
      <c r="I19" s="118"/>
      <c r="J19" s="118"/>
      <c r="K19" s="107"/>
    </row>
    <row r="20" spans="2:11">
      <c r="B20" s="103"/>
      <c r="C20" s="1048" t="s">
        <v>153</v>
      </c>
      <c r="D20" s="1048"/>
      <c r="E20" s="1048"/>
      <c r="F20" s="104"/>
      <c r="G20" s="361"/>
      <c r="H20" s="361"/>
      <c r="I20" s="118"/>
      <c r="J20" s="118"/>
      <c r="K20" s="107"/>
    </row>
    <row r="21" spans="2:11">
      <c r="B21" s="103"/>
      <c r="C21" s="1047" t="s">
        <v>145</v>
      </c>
      <c r="D21" s="1047"/>
      <c r="E21" s="1047"/>
      <c r="F21" s="104"/>
      <c r="G21" s="106"/>
      <c r="H21" s="106"/>
      <c r="I21" s="74">
        <f>SUM(I22:I24)</f>
        <v>0</v>
      </c>
      <c r="J21" s="74">
        <f>SUM(J22:J24)</f>
        <v>0</v>
      </c>
      <c r="K21" s="107"/>
    </row>
    <row r="22" spans="2:11">
      <c r="B22" s="108"/>
      <c r="C22" s="109"/>
      <c r="D22" s="1049" t="s">
        <v>146</v>
      </c>
      <c r="E22" s="1049"/>
      <c r="F22" s="104"/>
      <c r="G22" s="110"/>
      <c r="H22" s="110"/>
      <c r="I22" s="111">
        <v>0</v>
      </c>
      <c r="J22" s="111">
        <v>0</v>
      </c>
      <c r="K22" s="112"/>
    </row>
    <row r="23" spans="2:11">
      <c r="B23" s="108"/>
      <c r="C23" s="116"/>
      <c r="D23" s="1049" t="s">
        <v>147</v>
      </c>
      <c r="E23" s="1049"/>
      <c r="F23" s="116"/>
      <c r="G23" s="124"/>
      <c r="H23" s="124"/>
      <c r="I23" s="111">
        <v>0</v>
      </c>
      <c r="J23" s="111">
        <v>0</v>
      </c>
      <c r="K23" s="112"/>
    </row>
    <row r="24" spans="2:11">
      <c r="B24" s="108"/>
      <c r="C24" s="116"/>
      <c r="D24" s="1049" t="s">
        <v>148</v>
      </c>
      <c r="E24" s="1049"/>
      <c r="F24" s="116"/>
      <c r="G24" s="124"/>
      <c r="H24" s="124"/>
      <c r="I24" s="111">
        <v>0</v>
      </c>
      <c r="J24" s="111">
        <v>0</v>
      </c>
      <c r="K24" s="112"/>
    </row>
    <row r="25" spans="2:11" ht="9.9499999999999993" customHeight="1">
      <c r="B25" s="108"/>
      <c r="C25" s="109"/>
      <c r="D25" s="109"/>
      <c r="E25" s="113"/>
      <c r="F25" s="104"/>
      <c r="G25" s="361"/>
      <c r="H25" s="361"/>
      <c r="I25" s="118"/>
      <c r="J25" s="118"/>
      <c r="K25" s="112"/>
    </row>
    <row r="26" spans="2:11">
      <c r="B26" s="103"/>
      <c r="C26" s="1047" t="s">
        <v>149</v>
      </c>
      <c r="D26" s="1047"/>
      <c r="E26" s="1047"/>
      <c r="F26" s="104"/>
      <c r="G26" s="106"/>
      <c r="H26" s="106"/>
      <c r="I26" s="74">
        <f>SUM(I27:I30)</f>
        <v>0</v>
      </c>
      <c r="J26" s="74">
        <f>SUM(J27:J30)</f>
        <v>0</v>
      </c>
      <c r="K26" s="107"/>
    </row>
    <row r="27" spans="2:11">
      <c r="B27" s="108"/>
      <c r="C27" s="109"/>
      <c r="D27" s="1049" t="s">
        <v>150</v>
      </c>
      <c r="E27" s="1049"/>
      <c r="F27" s="104"/>
      <c r="G27" s="110"/>
      <c r="H27" s="110"/>
      <c r="I27" s="111">
        <v>0</v>
      </c>
      <c r="J27" s="111">
        <v>0</v>
      </c>
      <c r="K27" s="112"/>
    </row>
    <row r="28" spans="2:11">
      <c r="B28" s="108"/>
      <c r="C28" s="109"/>
      <c r="D28" s="1049" t="s">
        <v>151</v>
      </c>
      <c r="E28" s="1049"/>
      <c r="F28" s="104"/>
      <c r="G28" s="110"/>
      <c r="H28" s="110"/>
      <c r="I28" s="111">
        <v>0</v>
      </c>
      <c r="J28" s="111">
        <v>0</v>
      </c>
      <c r="K28" s="112"/>
    </row>
    <row r="29" spans="2:11">
      <c r="B29" s="108"/>
      <c r="C29" s="109"/>
      <c r="D29" s="1049" t="s">
        <v>147</v>
      </c>
      <c r="E29" s="1049"/>
      <c r="F29" s="104"/>
      <c r="G29" s="110"/>
      <c r="H29" s="110"/>
      <c r="I29" s="111">
        <v>0</v>
      </c>
      <c r="J29" s="111">
        <v>0</v>
      </c>
      <c r="K29" s="112"/>
    </row>
    <row r="30" spans="2:11">
      <c r="B30" s="108"/>
      <c r="C30" s="104"/>
      <c r="D30" s="1049" t="s">
        <v>148</v>
      </c>
      <c r="E30" s="1049"/>
      <c r="F30" s="104"/>
      <c r="G30" s="110"/>
      <c r="H30" s="110"/>
      <c r="I30" s="111">
        <v>0</v>
      </c>
      <c r="J30" s="111">
        <v>0</v>
      </c>
      <c r="K30" s="112"/>
    </row>
    <row r="31" spans="2:11" ht="9.9499999999999993" customHeight="1">
      <c r="B31" s="108"/>
      <c r="C31" s="104"/>
      <c r="D31" s="104"/>
      <c r="E31" s="113"/>
      <c r="F31" s="104"/>
      <c r="G31" s="361"/>
      <c r="H31" s="361"/>
      <c r="I31" s="118"/>
      <c r="J31" s="118"/>
      <c r="K31" s="112"/>
    </row>
    <row r="32" spans="2:11">
      <c r="B32" s="119"/>
      <c r="C32" s="1046" t="s">
        <v>154</v>
      </c>
      <c r="D32" s="1046"/>
      <c r="E32" s="1046"/>
      <c r="F32" s="120"/>
      <c r="G32" s="125"/>
      <c r="H32" s="125"/>
      <c r="I32" s="122">
        <f>+I21+I26</f>
        <v>0</v>
      </c>
      <c r="J32" s="122">
        <f>+J21+J26</f>
        <v>0</v>
      </c>
      <c r="K32" s="123"/>
    </row>
    <row r="33" spans="2:11">
      <c r="B33" s="108"/>
      <c r="C33" s="109"/>
      <c r="D33" s="109"/>
      <c r="E33" s="113"/>
      <c r="F33" s="104"/>
      <c r="G33" s="361"/>
      <c r="H33" s="361"/>
      <c r="I33" s="118"/>
      <c r="J33" s="118"/>
      <c r="K33" s="112"/>
    </row>
    <row r="34" spans="2:11">
      <c r="B34" s="108"/>
      <c r="C34" s="1047" t="s">
        <v>155</v>
      </c>
      <c r="D34" s="1047"/>
      <c r="E34" s="1047"/>
      <c r="F34" s="104"/>
      <c r="G34" s="110"/>
      <c r="H34" s="110"/>
      <c r="I34" s="126">
        <v>185413715.09999999</v>
      </c>
      <c r="J34" s="126">
        <v>73840741.969999999</v>
      </c>
      <c r="K34" s="112"/>
    </row>
    <row r="35" spans="2:11">
      <c r="B35" s="108"/>
      <c r="C35" s="109"/>
      <c r="D35" s="109"/>
      <c r="E35" s="113"/>
      <c r="F35" s="104"/>
      <c r="G35" s="361"/>
      <c r="H35" s="361"/>
      <c r="I35" s="118"/>
      <c r="J35" s="118"/>
      <c r="K35" s="112"/>
    </row>
    <row r="36" spans="2:11">
      <c r="B36" s="127"/>
      <c r="C36" s="1050" t="s">
        <v>156</v>
      </c>
      <c r="D36" s="1050"/>
      <c r="E36" s="1050"/>
      <c r="F36" s="128"/>
      <c r="G36" s="129"/>
      <c r="H36" s="129"/>
      <c r="I36" s="130">
        <f>I18+I32+I34</f>
        <v>185413715.09999999</v>
      </c>
      <c r="J36" s="130">
        <f>J18+J32+J34</f>
        <v>73840741.969999999</v>
      </c>
      <c r="K36" s="131"/>
    </row>
    <row r="37" spans="2:11" ht="6" customHeight="1">
      <c r="C37" s="1048"/>
      <c r="D37" s="1048"/>
      <c r="E37" s="1048"/>
      <c r="F37" s="1048"/>
      <c r="G37" s="1048"/>
      <c r="H37" s="1048"/>
      <c r="I37" s="1048"/>
      <c r="J37" s="1048"/>
      <c r="K37" s="1048"/>
    </row>
    <row r="38" spans="2:11" ht="6" customHeight="1">
      <c r="C38" s="133"/>
      <c r="D38" s="133"/>
      <c r="E38" s="134"/>
      <c r="F38" s="135"/>
      <c r="G38" s="134"/>
      <c r="H38" s="135"/>
      <c r="I38" s="135"/>
      <c r="J38" s="135"/>
    </row>
    <row r="39" spans="2:11" s="136" customFormat="1" ht="15" customHeight="1">
      <c r="B39" s="98"/>
      <c r="C39" s="1051" t="s">
        <v>49</v>
      </c>
      <c r="D39" s="1051"/>
      <c r="E39" s="1051"/>
      <c r="F39" s="1051"/>
      <c r="G39" s="1051"/>
      <c r="H39" s="1051"/>
      <c r="I39" s="1051"/>
      <c r="J39" s="1051"/>
      <c r="K39" s="1051"/>
    </row>
    <row r="40" spans="2:11" s="136" customFormat="1" ht="28.5" customHeight="1">
      <c r="B40" s="98"/>
      <c r="C40" s="113"/>
      <c r="D40" s="137"/>
      <c r="E40" s="138"/>
      <c r="F40" s="138"/>
      <c r="G40" s="98"/>
      <c r="H40" s="139"/>
      <c r="I40" s="140"/>
      <c r="J40" s="140"/>
      <c r="K40" s="138"/>
    </row>
    <row r="41" spans="2:11" s="136" customFormat="1" ht="25.5" customHeight="1">
      <c r="B41" s="98"/>
      <c r="C41" s="113"/>
      <c r="D41" s="996"/>
      <c r="E41" s="996"/>
      <c r="F41" s="138"/>
      <c r="G41" s="98"/>
      <c r="H41" s="995"/>
      <c r="I41" s="995"/>
      <c r="J41" s="138"/>
      <c r="K41" s="138"/>
    </row>
    <row r="42" spans="2:11" s="136" customFormat="1" ht="14.1" customHeight="1">
      <c r="B42" s="98"/>
      <c r="C42" s="118"/>
      <c r="D42" s="993" t="s">
        <v>710</v>
      </c>
      <c r="E42" s="993"/>
      <c r="F42" s="138"/>
      <c r="G42" s="138"/>
      <c r="H42" s="991" t="s">
        <v>50</v>
      </c>
      <c r="I42" s="991"/>
      <c r="J42" s="104"/>
      <c r="K42" s="138"/>
    </row>
    <row r="43" spans="2:11" s="136" customFormat="1" ht="14.1" customHeight="1">
      <c r="B43" s="98"/>
      <c r="C43" s="141"/>
      <c r="D43" s="990" t="s">
        <v>51</v>
      </c>
      <c r="E43" s="990"/>
      <c r="F43" s="142"/>
      <c r="G43" s="142"/>
      <c r="H43" s="992" t="s">
        <v>52</v>
      </c>
      <c r="I43" s="992"/>
      <c r="J43" s="104"/>
      <c r="K43" s="138"/>
    </row>
  </sheetData>
  <sheetProtection selectLockedCells="1"/>
  <mergeCells count="37">
    <mergeCell ref="H42:I42"/>
    <mergeCell ref="D30:E30"/>
    <mergeCell ref="C32:E32"/>
    <mergeCell ref="D43:E43"/>
    <mergeCell ref="H43:I43"/>
    <mergeCell ref="C36:E36"/>
    <mergeCell ref="C37:K37"/>
    <mergeCell ref="C39:K39"/>
    <mergeCell ref="D41:E41"/>
    <mergeCell ref="H41:I41"/>
    <mergeCell ref="D42:E42"/>
    <mergeCell ref="C34:E34"/>
    <mergeCell ref="C26:E26"/>
    <mergeCell ref="D27:E27"/>
    <mergeCell ref="D28:E28"/>
    <mergeCell ref="D29:E29"/>
    <mergeCell ref="D10:E10"/>
    <mergeCell ref="C12:E12"/>
    <mergeCell ref="D13:E13"/>
    <mergeCell ref="D14:E14"/>
    <mergeCell ref="D15:E15"/>
    <mergeCell ref="D16:E16"/>
    <mergeCell ref="C20:E20"/>
    <mergeCell ref="C21:E21"/>
    <mergeCell ref="D22:E22"/>
    <mergeCell ref="D23:E23"/>
    <mergeCell ref="D24:E24"/>
    <mergeCell ref="B1:K1"/>
    <mergeCell ref="C4:K4"/>
    <mergeCell ref="C2:E2"/>
    <mergeCell ref="C3:K3"/>
    <mergeCell ref="C18:E18"/>
    <mergeCell ref="C5:E5"/>
    <mergeCell ref="C6:E6"/>
    <mergeCell ref="C7:E7"/>
    <mergeCell ref="D8:E8"/>
    <mergeCell ref="D9:E9"/>
  </mergeCells>
  <pageMargins left="0.70866141732283472" right="0.70866141732283472" top="0.74803149606299213" bottom="0.74803149606299213" header="0.31496062992125984" footer="0.31496062992125984"/>
  <pageSetup paperSize="11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8"/>
  <sheetViews>
    <sheetView showGridLines="0" view="pageBreakPreview" zoomScale="85" zoomScaleNormal="85" zoomScaleSheetLayoutView="85" workbookViewId="0">
      <selection activeCell="D41" sqref="D41"/>
    </sheetView>
  </sheetViews>
  <sheetFormatPr baseColWidth="10" defaultRowHeight="12.75"/>
  <cols>
    <col min="1" max="1" width="19.28515625" style="23" customWidth="1"/>
    <col min="2" max="2" width="43" style="149" customWidth="1"/>
    <col min="3" max="3" width="3.7109375" style="149" customWidth="1"/>
    <col min="4" max="4" width="46.42578125" style="149" customWidth="1"/>
    <col min="5" max="6" width="15.7109375" style="149" customWidth="1"/>
    <col min="7" max="16384" width="11.42578125" style="149"/>
  </cols>
  <sheetData>
    <row r="1" spans="1:4" ht="43.5" customHeight="1">
      <c r="A1" s="1010" t="s">
        <v>982</v>
      </c>
      <c r="B1" s="1011"/>
      <c r="C1" s="1011"/>
      <c r="D1" s="1012"/>
    </row>
    <row r="3" spans="1:4" ht="24.75" customHeight="1">
      <c r="A3" s="364" t="s">
        <v>175</v>
      </c>
      <c r="B3" s="1052" t="s">
        <v>53</v>
      </c>
      <c r="C3" s="1052"/>
      <c r="D3" s="1053"/>
    </row>
    <row r="4" spans="1:4">
      <c r="A4" s="150" t="s">
        <v>176</v>
      </c>
      <c r="B4" s="151"/>
      <c r="C4" s="151">
        <v>15</v>
      </c>
      <c r="D4" s="152" t="s">
        <v>177</v>
      </c>
    </row>
    <row r="5" spans="1:4">
      <c r="A5" s="40"/>
      <c r="B5" s="153"/>
      <c r="C5" s="153"/>
      <c r="D5" s="154"/>
    </row>
    <row r="6" spans="1:4">
      <c r="A6" s="40"/>
      <c r="B6" s="153"/>
      <c r="C6" s="153"/>
      <c r="D6" s="154"/>
    </row>
    <row r="7" spans="1:4">
      <c r="A7" s="40"/>
      <c r="B7" s="153"/>
      <c r="C7" s="153"/>
      <c r="D7" s="154"/>
    </row>
    <row r="8" spans="1:4">
      <c r="A8" s="40"/>
      <c r="B8" s="153"/>
      <c r="C8" s="153"/>
      <c r="D8" s="154"/>
    </row>
    <row r="9" spans="1:4">
      <c r="A9" s="40" t="s">
        <v>178</v>
      </c>
      <c r="B9" s="153"/>
      <c r="C9" s="153"/>
      <c r="D9" s="154"/>
    </row>
    <row r="10" spans="1:4">
      <c r="A10" s="40"/>
      <c r="B10" s="153"/>
      <c r="C10" s="153"/>
      <c r="D10" s="154"/>
    </row>
    <row r="11" spans="1:4">
      <c r="A11" s="40"/>
      <c r="B11" s="153"/>
      <c r="C11" s="153"/>
      <c r="D11" s="154"/>
    </row>
    <row r="12" spans="1:4">
      <c r="A12" s="40"/>
      <c r="B12" s="153"/>
      <c r="C12" s="153"/>
      <c r="D12" s="154"/>
    </row>
    <row r="13" spans="1:4">
      <c r="A13" s="40"/>
      <c r="B13" s="153"/>
      <c r="C13" s="153"/>
      <c r="D13" s="154"/>
    </row>
    <row r="14" spans="1:4">
      <c r="A14" s="40" t="s">
        <v>179</v>
      </c>
      <c r="B14" s="153"/>
      <c r="C14" s="153"/>
      <c r="D14" s="154"/>
    </row>
    <row r="15" spans="1:4">
      <c r="A15" s="40"/>
      <c r="B15" s="153"/>
      <c r="C15" s="153"/>
      <c r="D15" s="154"/>
    </row>
    <row r="16" spans="1:4">
      <c r="A16" s="40"/>
      <c r="B16" s="153"/>
      <c r="C16" s="153"/>
      <c r="D16" s="154"/>
    </row>
    <row r="17" spans="1:4">
      <c r="A17" s="40"/>
      <c r="B17" s="153"/>
      <c r="C17" s="153"/>
      <c r="D17" s="154"/>
    </row>
    <row r="18" spans="1:4">
      <c r="A18" s="40"/>
      <c r="B18" s="153"/>
      <c r="C18" s="153"/>
      <c r="D18" s="154"/>
    </row>
    <row r="19" spans="1:4">
      <c r="A19" s="40" t="s">
        <v>180</v>
      </c>
      <c r="B19" s="153"/>
      <c r="C19" s="153"/>
      <c r="D19" s="154"/>
    </row>
    <row r="20" spans="1:4">
      <c r="A20" s="42"/>
      <c r="B20" s="155"/>
      <c r="C20" s="155"/>
      <c r="D20" s="156"/>
    </row>
    <row r="22" spans="1:4">
      <c r="A22" s="16" t="s">
        <v>49</v>
      </c>
    </row>
    <row r="26" spans="1:4">
      <c r="A26" s="157"/>
      <c r="D26" s="155"/>
    </row>
    <row r="27" spans="1:4">
      <c r="A27" s="993" t="s">
        <v>710</v>
      </c>
      <c r="B27" s="993"/>
      <c r="D27" s="320" t="s">
        <v>50</v>
      </c>
    </row>
    <row r="28" spans="1:4">
      <c r="A28" s="1037" t="s">
        <v>51</v>
      </c>
      <c r="B28" s="1037"/>
      <c r="D28" s="320" t="s">
        <v>52</v>
      </c>
    </row>
  </sheetData>
  <mergeCells count="4">
    <mergeCell ref="A1:D1"/>
    <mergeCell ref="B3:D3"/>
    <mergeCell ref="A27:B27"/>
    <mergeCell ref="A28:B28"/>
  </mergeCells>
  <pageMargins left="0.70866141732283472" right="0.70866141732283472" top="0.74803149606299213" bottom="0.74803149606299213" header="0.31496062992125984" footer="0.31496062992125984"/>
  <pageSetup paperSize="11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25</vt:i4>
      </vt:variant>
    </vt:vector>
  </HeadingPairs>
  <TitlesOfParts>
    <vt:vector size="55" baseType="lpstr">
      <vt:lpstr>ESF</vt:lpstr>
      <vt:lpstr>EA</vt:lpstr>
      <vt:lpstr>EVHP</vt:lpstr>
      <vt:lpstr>EFE</vt:lpstr>
      <vt:lpstr>ECSF</vt:lpstr>
      <vt:lpstr>PT_ESF_ECSF</vt:lpstr>
      <vt:lpstr>EAA</vt:lpstr>
      <vt:lpstr>EADOP</vt:lpstr>
      <vt:lpstr>IPC</vt:lpstr>
      <vt:lpstr>NOTAS</vt:lpstr>
      <vt:lpstr>NOTAS (2)</vt:lpstr>
      <vt:lpstr>IPF (2)</vt:lpstr>
      <vt:lpstr>EAI </vt:lpstr>
      <vt:lpstr>CAdmin </vt:lpstr>
      <vt:lpstr>COG </vt:lpstr>
      <vt:lpstr>CTG</vt:lpstr>
      <vt:lpstr>CFG</vt:lpstr>
      <vt:lpstr>EN</vt:lpstr>
      <vt:lpstr>ID</vt:lpstr>
      <vt:lpstr>CProg </vt:lpstr>
      <vt:lpstr>PyPI</vt:lpstr>
      <vt:lpstr>IR </vt:lpstr>
      <vt:lpstr>IPF</vt:lpstr>
      <vt:lpstr>A Esq Bur</vt:lpstr>
      <vt:lpstr>A Rel Cta Banc</vt:lpstr>
      <vt:lpstr>A MPASUB </vt:lpstr>
      <vt:lpstr>A DGTOF</vt:lpstr>
      <vt:lpstr>A RBM</vt:lpstr>
      <vt:lpstr>A RBI</vt:lpstr>
      <vt:lpstr>INF ADIC OTRAS L</vt:lpstr>
      <vt:lpstr>'A DGTOF'!Área_de_impresión</vt:lpstr>
      <vt:lpstr>'A Esq Bur'!Área_de_impresión</vt:lpstr>
      <vt:lpstr>'A MPASUB '!Área_de_impresión</vt:lpstr>
      <vt:lpstr>'A Rel Cta Banc'!Área_de_impresión</vt:lpstr>
      <vt:lpstr>'CAdmin '!Área_de_impresión</vt:lpstr>
      <vt:lpstr>CFG!Área_de_impresión</vt:lpstr>
      <vt:lpstr>'COG '!Área_de_impresión</vt:lpstr>
      <vt:lpstr>'CProg '!Área_de_impresión</vt:lpstr>
      <vt:lpstr>CTG!Área_de_impresión</vt:lpstr>
      <vt:lpstr>EA!Área_de_impresión</vt:lpstr>
      <vt:lpstr>EAA!Área_de_impresión</vt:lpstr>
      <vt:lpstr>EADOP!Área_de_impresión</vt:lpstr>
      <vt:lpstr>'EAI '!Área_de_impresión</vt:lpstr>
      <vt:lpstr>ECSF!Área_de_impresión</vt:lpstr>
      <vt:lpstr>EFE!Área_de_impresión</vt:lpstr>
      <vt:lpstr>EN!Área_de_impresión</vt:lpstr>
      <vt:lpstr>ESF!Área_de_impresión</vt:lpstr>
      <vt:lpstr>EVHP!Área_de_impresión</vt:lpstr>
      <vt:lpstr>ID!Área_de_impresión</vt:lpstr>
      <vt:lpstr>IPC!Área_de_impresión</vt:lpstr>
      <vt:lpstr>IPF!Área_de_impresión</vt:lpstr>
      <vt:lpstr>'IPF (2)'!Área_de_impresión</vt:lpstr>
      <vt:lpstr>NOTAS!Área_de_impresión</vt:lpstr>
      <vt:lpstr>'NOTAS (2)'!Área_de_impresión</vt:lpstr>
      <vt:lpstr>'A MPASUB '!Títulos_a_imprimir</vt:lpstr>
    </vt:vector>
  </TitlesOfParts>
  <Manager/>
  <Company>Secretaria de Hacienda y Credito Publico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teresita_quezada</dc:creator>
  <cp:keywords/>
  <dc:description/>
  <cp:lastModifiedBy>ESPINOZA CUELLAR BERTHA</cp:lastModifiedBy>
  <cp:revision/>
  <cp:lastPrinted>2019-04-11T14:19:34Z</cp:lastPrinted>
  <dcterms:created xsi:type="dcterms:W3CDTF">2014-01-27T16:27:43Z</dcterms:created>
  <dcterms:modified xsi:type="dcterms:W3CDTF">2019-04-17T18:33:45Z</dcterms:modified>
  <cp:category/>
  <cp:contentStatus/>
</cp:coreProperties>
</file>