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H6" i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<sst xmlns="http://schemas.openxmlformats.org/spreadsheetml/2006/main" count="68" uniqueCount="59">
  <si>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</si>
  <si>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2016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</si>
  <si>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</si>
  <si>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</si>
  <si>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</si>
  <si>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</si>
  <si>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</si>
  <si>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</si>
  <si>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</si>
  <si>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</si>
  <si>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</si>
  <si>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</si>
  <si>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</si>
  <si>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</si>
  <si>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</si>
  <si>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</si>
  <si>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</si>
  <si>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</si>
  <si>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</si>
  <si>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</si>
  <si>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</si>
  <si>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.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</si>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</sst>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view="pageBreakPreview" zoomScale="115" zoomScaleNormal="115" zoomScaleSheetLayoutView="115" workbookViewId="0">
      <selection activeCell="F26" sqref="F26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4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819718140.49000001</v>
      </c>
      <c r="H14" s="35">
        <f>SUM(H15:H25)</f>
        <v>791843847.93999994</v>
      </c>
      <c r="I14" s="31"/>
      <c r="J14" s="31"/>
      <c r="K14" s="33" t="s">
        <v>7</v>
      </c>
      <c r="L14" s="33"/>
      <c r="M14" s="33"/>
      <c r="N14" s="33"/>
      <c r="O14" s="35">
        <f>SUM(O15:O17)</f>
        <v>55712889.43</v>
      </c>
      <c r="P14" s="35">
        <f>SUM(P15:P17)</f>
        <v>66599705.480000004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8337291.3499999996</v>
      </c>
      <c r="P15" s="37">
        <v>26589132.66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/>
      <c r="H16" s="37"/>
      <c r="I16" s="31"/>
      <c r="J16" s="31"/>
      <c r="K16" s="4"/>
      <c r="L16" s="38" t="s">
        <v>11</v>
      </c>
      <c r="M16" s="38"/>
      <c r="N16" s="38"/>
      <c r="O16" s="37">
        <v>19214871</v>
      </c>
      <c r="P16" s="37">
        <v>6344352.1799999997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28160727.079999998</v>
      </c>
      <c r="P17" s="37">
        <v>33666220.640000001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v>69605526.409999996</v>
      </c>
      <c r="H19" s="37">
        <v>69821540.799999997</v>
      </c>
      <c r="I19" s="31"/>
      <c r="J19" s="31"/>
      <c r="K19" s="40" t="s">
        <v>16</v>
      </c>
      <c r="L19" s="40"/>
      <c r="M19" s="40"/>
      <c r="N19" s="40"/>
      <c r="O19" s="35">
        <f>SUM(O20:O22)</f>
        <v>78372570.269999996</v>
      </c>
      <c r="P19" s="35">
        <f>SUM(P20:P22)</f>
        <v>33138821.740000002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v>6345211.1799999997</v>
      </c>
      <c r="H20" s="37">
        <v>7811444.7300000004</v>
      </c>
      <c r="I20" s="31"/>
      <c r="J20" s="31"/>
      <c r="K20" s="28"/>
      <c r="L20" s="39" t="s">
        <v>9</v>
      </c>
      <c r="M20" s="39"/>
      <c r="N20" s="39"/>
      <c r="O20" s="37">
        <v>31679579.27</v>
      </c>
      <c r="P20" s="37">
        <v>49838803.68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v>24907.8</v>
      </c>
      <c r="H21" s="37">
        <v>1626.3</v>
      </c>
      <c r="I21" s="31"/>
      <c r="J21" s="31"/>
      <c r="K21" s="28"/>
      <c r="L21" s="38" t="s">
        <v>11</v>
      </c>
      <c r="M21" s="38"/>
      <c r="N21" s="38"/>
      <c r="O21" s="37">
        <v>46692991</v>
      </c>
      <c r="P21" s="37">
        <v>-16699981.939999999</v>
      </c>
      <c r="Q21" s="29"/>
    </row>
    <row r="22" spans="1:17" ht="28.5" customHeight="1" x14ac:dyDescent="0.2">
      <c r="A22" s="30"/>
      <c r="B22" s="31"/>
      <c r="C22" s="39"/>
      <c r="D22" s="36" t="s">
        <v>19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 t="s">
        <v>21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7623175.5999999996</v>
      </c>
      <c r="H23" s="37">
        <v>6158292.5700000003</v>
      </c>
      <c r="I23" s="31"/>
      <c r="J23" s="31"/>
      <c r="K23" s="33" t="s">
        <v>23</v>
      </c>
      <c r="L23" s="33"/>
      <c r="M23" s="33"/>
      <c r="N23" s="33"/>
      <c r="O23" s="35">
        <f>O14-O19</f>
        <v>-22659680.839999996</v>
      </c>
      <c r="P23" s="35">
        <f>P14-P19</f>
        <v>33460883.740000002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729907046.04999995</v>
      </c>
      <c r="H24" s="37">
        <v>706011839.63999999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6212273.4500000002</v>
      </c>
      <c r="H25" s="37">
        <v>2039103.9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797748794.74000013</v>
      </c>
      <c r="H27" s="35">
        <f>SUM(H28:H46)</f>
        <v>766909974.44999993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656322998.20000005</v>
      </c>
      <c r="H28" s="37">
        <v>634588443.75999999</v>
      </c>
      <c r="I28" s="31"/>
      <c r="J28" s="31"/>
      <c r="K28" s="40" t="s">
        <v>7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47747631.109999999</v>
      </c>
      <c r="H29" s="37">
        <v>52485114.619999997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93299757.709999993</v>
      </c>
      <c r="H30" s="37">
        <v>79573290.650000006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-7528705.8700000001</v>
      </c>
      <c r="P34" s="35">
        <f>P35+P38</f>
        <v>60240411.189999998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378407.72</v>
      </c>
      <c r="H35" s="37">
        <v>263125.42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-7528705.8700000001</v>
      </c>
      <c r="P38" s="37">
        <v>60240411.189999998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42">
        <f>O28-O34</f>
        <v>7528705.8700000001</v>
      </c>
      <c r="P40" s="42">
        <f>P28-P34</f>
        <v>-60240411.189999998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6838370.7799998848</v>
      </c>
      <c r="P43" s="44">
        <f>H48+P23+P40</f>
        <v>-1845653.959999986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207193267.81999999</v>
      </c>
      <c r="P47" s="44">
        <v>209038921.78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21969345.749999881</v>
      </c>
      <c r="H48" s="44">
        <f>H14-H27</f>
        <v>24933873.49000001</v>
      </c>
      <c r="I48" s="46"/>
      <c r="J48" s="43" t="s">
        <v>53</v>
      </c>
      <c r="K48" s="43"/>
      <c r="L48" s="43"/>
      <c r="M48" s="43"/>
      <c r="N48" s="43"/>
      <c r="O48" s="44">
        <f>+O47+O43</f>
        <v>214031638.59999987</v>
      </c>
      <c r="P48" s="44">
        <f>+P43+P47</f>
        <v>207193267.82000002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2017-07-12T00:51:31Z</dcterms:created>
  <dcterms:modified xsi:type="dcterms:W3CDTF">2017-07-12T00:51:43Z</dcterms:modified>
</cp:coreProperties>
</file>