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6\T CONTABLE\2T 2016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N50" i="1"/>
  <c r="J48" i="1"/>
  <c r="I48" i="1"/>
  <c r="J47" i="1"/>
  <c r="I47" i="1"/>
  <c r="J46" i="1"/>
  <c r="I46" i="1"/>
  <c r="I45" i="1"/>
  <c r="J44" i="1"/>
  <c r="J42" i="1"/>
  <c r="I42" i="1"/>
  <c r="J40" i="1"/>
  <c r="I40" i="1"/>
  <c r="J39" i="1"/>
  <c r="J36" i="1" s="1"/>
  <c r="J34" i="1" s="1"/>
  <c r="I39" i="1"/>
  <c r="J38" i="1"/>
  <c r="I38" i="1"/>
  <c r="I36" i="1"/>
  <c r="E34" i="1"/>
  <c r="D34" i="1"/>
  <c r="E33" i="1"/>
  <c r="D33" i="1"/>
  <c r="J32" i="1"/>
  <c r="I32" i="1"/>
  <c r="E32" i="1"/>
  <c r="D32" i="1"/>
  <c r="J31" i="1"/>
  <c r="I31" i="1"/>
  <c r="E31" i="1"/>
  <c r="D31" i="1"/>
  <c r="J30" i="1"/>
  <c r="I30" i="1"/>
  <c r="E30" i="1"/>
  <c r="D30" i="1"/>
  <c r="J29" i="1"/>
  <c r="I29" i="1"/>
  <c r="D29" i="1"/>
  <c r="E29" i="1" s="1"/>
  <c r="J28" i="1"/>
  <c r="I28" i="1"/>
  <c r="D28" i="1"/>
  <c r="E28" i="1" s="1"/>
  <c r="J27" i="1"/>
  <c r="J25" i="1" s="1"/>
  <c r="I27" i="1"/>
  <c r="I25" i="1" s="1"/>
  <c r="I12" i="1" s="1"/>
  <c r="D27" i="1"/>
  <c r="E27" i="1" s="1"/>
  <c r="E26" i="1"/>
  <c r="D26" i="1"/>
  <c r="D24" i="1"/>
  <c r="I23" i="1"/>
  <c r="J23" i="1" s="1"/>
  <c r="J22" i="1"/>
  <c r="I22" i="1"/>
  <c r="D22" i="1"/>
  <c r="E22" i="1" s="1"/>
  <c r="J21" i="1"/>
  <c r="I21" i="1"/>
  <c r="D21" i="1"/>
  <c r="E21" i="1" s="1"/>
  <c r="J20" i="1"/>
  <c r="I20" i="1"/>
  <c r="D20" i="1"/>
  <c r="E20" i="1" s="1"/>
  <c r="J19" i="1"/>
  <c r="I19" i="1"/>
  <c r="D19" i="1"/>
  <c r="E19" i="1" s="1"/>
  <c r="J18" i="1"/>
  <c r="I18" i="1"/>
  <c r="D18" i="1"/>
  <c r="E18" i="1" s="1"/>
  <c r="J17" i="1"/>
  <c r="I17" i="1"/>
  <c r="D17" i="1"/>
  <c r="E17" i="1" s="1"/>
  <c r="J16" i="1"/>
  <c r="J14" i="1" s="1"/>
  <c r="J12" i="1" s="1"/>
  <c r="I16" i="1"/>
  <c r="E16" i="1"/>
  <c r="I14" i="1"/>
  <c r="D14" i="1"/>
  <c r="D12" i="1"/>
  <c r="E5" i="1"/>
  <c r="E14" i="1" l="1"/>
  <c r="E24" i="1"/>
  <c r="I50" i="1"/>
  <c r="I34" i="1" s="1"/>
  <c r="E12" i="1" l="1"/>
</calcChain>
</file>

<file path=xl/sharedStrings.xml><?xml version="1.0" encoding="utf-8"?>
<sst xmlns="http://schemas.openxmlformats.org/spreadsheetml/2006/main" count="65" uniqueCount="62">
  <si>
    <t>ESTADO DE CAMBIOS EN LA SITUACIÓN FINANCIERA</t>
  </si>
  <si>
    <t>Al 30 de Junio  del 2016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</si>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</sst>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9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left" wrapText="1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horizontal="right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3" fillId="0" borderId="0" xfId="1" applyNumberFormat="1" applyFont="1" applyFill="1" applyBorder="1" applyAlignment="1" applyProtection="1">
      <alignment horizontal="right" vertical="top" wrapText="1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9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9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JEFATURA%20DE%20CONTABILIDAD\CONTABILIDAD%202016\ESTADOS%20FINANCIEROS%202016\6.%20JUNIO\Estados%20Fros%20y%20Pptales%202016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Rel Cta Banc"/>
      <sheetName val="Esq Bur"/>
      <sheetName val="Rel Cta Banc (2)"/>
      <sheetName val="ctas bancarias productivas"/>
    </sheetNames>
    <sheetDataSet>
      <sheetData sheetId="0"/>
      <sheetData sheetId="1">
        <row r="5">
          <cell r="E5" t="str">
            <v>SISTEMA AVANZADO DE BACHILLERATO Y EDUCACION SUPERIOR EN EL ESTADO DE GUANAJUATO</v>
          </cell>
        </row>
        <row r="16">
          <cell r="D16">
            <v>233720012.72999999</v>
          </cell>
          <cell r="E16">
            <v>207193267.81999999</v>
          </cell>
          <cell r="I16">
            <v>85018228.030000001</v>
          </cell>
          <cell r="J16">
            <v>124809124.63</v>
          </cell>
        </row>
        <row r="17">
          <cell r="D17">
            <v>2301956.04</v>
          </cell>
          <cell r="E17">
            <v>2066794.69</v>
          </cell>
          <cell r="I17">
            <v>0</v>
          </cell>
          <cell r="J17">
            <v>0</v>
          </cell>
        </row>
        <row r="18">
          <cell r="D18">
            <v>4892032.4400000004</v>
          </cell>
          <cell r="E18">
            <v>3452592.89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3000</v>
          </cell>
          <cell r="J21">
            <v>3000</v>
          </cell>
        </row>
        <row r="22">
          <cell r="D22">
            <v>96169.01</v>
          </cell>
          <cell r="E22">
            <v>84805.01</v>
          </cell>
          <cell r="I22">
            <v>0</v>
          </cell>
          <cell r="J22">
            <v>0</v>
          </cell>
        </row>
        <row r="23">
          <cell r="I23">
            <v>1255176</v>
          </cell>
          <cell r="J23">
            <v>0</v>
          </cell>
        </row>
        <row r="29">
          <cell r="D29">
            <v>434453.71</v>
          </cell>
          <cell r="E29">
            <v>434453.71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651139598.82000005</v>
          </cell>
          <cell r="E31">
            <v>630340958.25999999</v>
          </cell>
          <cell r="I31">
            <v>0</v>
          </cell>
          <cell r="J31">
            <v>0</v>
          </cell>
        </row>
        <row r="32">
          <cell r="D32">
            <v>291999400.68000001</v>
          </cell>
          <cell r="E32">
            <v>282390441.43000001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-156111328.72999999</v>
          </cell>
          <cell r="E34">
            <v>-158333604.75999999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866785909</v>
          </cell>
          <cell r="J44">
            <v>824960765.39999998</v>
          </cell>
        </row>
        <row r="45">
          <cell r="I45">
            <v>0</v>
          </cell>
          <cell r="J45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61555980.649999999</v>
          </cell>
          <cell r="J50">
            <v>-142589.32999999999</v>
          </cell>
        </row>
        <row r="51">
          <cell r="I51">
            <v>13854001.02</v>
          </cell>
          <cell r="J51">
            <v>17999408.350000001</v>
          </cell>
        </row>
        <row r="52">
          <cell r="I52">
            <v>0</v>
          </cell>
          <cell r="J52">
            <v>0</v>
          </cell>
        </row>
        <row r="53">
          <cell r="I53">
            <v>0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showGridLines="0" tabSelected="1" view="pageBreakPreview" topLeftCell="D5" zoomScale="85" zoomScaleNormal="80" zoomScaleSheetLayoutView="85" zoomScalePageLayoutView="80" workbookViewId="0">
      <selection activeCell="H35" sqref="H35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9.25" customHeight="1" x14ac:dyDescent="0.2">
      <c r="A5" s="7"/>
      <c r="B5" s="8"/>
      <c r="C5" s="9"/>
      <c r="D5" s="8" t="s">
        <v>3</v>
      </c>
      <c r="E5" s="10" t="str">
        <f>+[1]ESF!E5</f>
        <v>SISTEMA AVANZADO DE BACHILLERATO Y EDUCACION SUPERIOR EN EL ESTADO DE GUANAJUATO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4</v>
      </c>
      <c r="C9" s="21"/>
      <c r="D9" s="22" t="s">
        <v>5</v>
      </c>
      <c r="E9" s="22" t="s">
        <v>6</v>
      </c>
      <c r="F9" s="23"/>
      <c r="G9" s="21" t="s">
        <v>4</v>
      </c>
      <c r="H9" s="21"/>
      <c r="I9" s="22" t="s">
        <v>5</v>
      </c>
      <c r="J9" s="22" t="s">
        <v>6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7</v>
      </c>
      <c r="C12" s="35"/>
      <c r="D12" s="36">
        <f>D14+D24</f>
        <v>0</v>
      </c>
      <c r="E12" s="36">
        <f>E14+E24</f>
        <v>60842585.650000066</v>
      </c>
      <c r="F12" s="33"/>
      <c r="G12" s="35" t="s">
        <v>8</v>
      </c>
      <c r="H12" s="35"/>
      <c r="I12" s="36">
        <f>I14+I25</f>
        <v>1255176</v>
      </c>
      <c r="J12" s="36">
        <f>J14+J25</f>
        <v>39790896.599999994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9</v>
      </c>
      <c r="C14" s="35"/>
      <c r="D14" s="36">
        <f>SUM(D16:D22)</f>
        <v>0</v>
      </c>
      <c r="E14" s="36">
        <f>SUM(E16:E22)</f>
        <v>28212709.809999999</v>
      </c>
      <c r="F14" s="33"/>
      <c r="G14" s="35" t="s">
        <v>10</v>
      </c>
      <c r="H14" s="35"/>
      <c r="I14" s="36">
        <f>SUM(I16:I23)</f>
        <v>1255176</v>
      </c>
      <c r="J14" s="36">
        <f>SUM(J16:J23)</f>
        <v>39790896.599999994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11</v>
      </c>
      <c r="C16" s="41"/>
      <c r="D16" s="42">
        <v>0</v>
      </c>
      <c r="E16" s="42">
        <f>IF(D16&gt;0,0,[1]ESF!D16-[1]ESF!E16)</f>
        <v>26526744.909999996</v>
      </c>
      <c r="F16" s="33"/>
      <c r="G16" s="41" t="s">
        <v>12</v>
      </c>
      <c r="H16" s="41"/>
      <c r="I16" s="42">
        <f>IF([1]ESF!I16&gt;[1]ESF!J16,[1]ESF!I16-[1]ESF!J16,0)</f>
        <v>0</v>
      </c>
      <c r="J16" s="42">
        <f>IF(I16&gt;0,0,[1]ESF!J16-[1]ESF!I16)</f>
        <v>39790896.599999994</v>
      </c>
      <c r="K16" s="29"/>
    </row>
    <row r="17" spans="1:11" x14ac:dyDescent="0.2">
      <c r="A17" s="34"/>
      <c r="B17" s="41" t="s">
        <v>13</v>
      </c>
      <c r="C17" s="41"/>
      <c r="D17" s="42">
        <f>IF([1]ESF!D17&lt;[1]ESF!E17,[1]ESF!E17-[1]ESF!D17,0)</f>
        <v>0</v>
      </c>
      <c r="E17" s="42">
        <f>IF(D17&gt;0,0,[1]ESF!D17-[1]ESF!E17)</f>
        <v>235161.35000000009</v>
      </c>
      <c r="F17" s="33"/>
      <c r="G17" s="41" t="s">
        <v>14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15</v>
      </c>
      <c r="C18" s="41"/>
      <c r="D18" s="42">
        <f>IF([1]ESF!D18&lt;[1]ESF!E18,[1]ESF!E18-[1]ESF!D18,0)</f>
        <v>0</v>
      </c>
      <c r="E18" s="42">
        <f>IF(D18&gt;0,0,[1]ESF!D18-[1]ESF!E18)</f>
        <v>1439439.5500000003</v>
      </c>
      <c r="F18" s="33"/>
      <c r="G18" s="41" t="s">
        <v>16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17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18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19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20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21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22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23</v>
      </c>
      <c r="C22" s="41"/>
      <c r="D22" s="42">
        <f>IF([1]ESF!D22&lt;[1]ESF!E22,[1]ESF!E22-[1]ESF!D22,0)</f>
        <v>0</v>
      </c>
      <c r="E22" s="42">
        <f>IF(D22&gt;0,0,[1]ESF!D22-[1]ESF!E22)</f>
        <v>11364</v>
      </c>
      <c r="F22" s="33"/>
      <c r="G22" s="41" t="s">
        <v>24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25</v>
      </c>
      <c r="H23" s="41"/>
      <c r="I23" s="42">
        <f>IF([1]ESF!I23&gt;[1]ESF!J23,[1]ESF!I23-[1]ESF!J23,0)</f>
        <v>1255176</v>
      </c>
      <c r="J23" s="42">
        <f>IF(I23&gt;0,0,[1]ESF!J23-[1]ESF!I23)</f>
        <v>0</v>
      </c>
      <c r="K23" s="29"/>
    </row>
    <row r="24" spans="1:11" x14ac:dyDescent="0.2">
      <c r="A24" s="37"/>
      <c r="B24" s="35" t="s">
        <v>26</v>
      </c>
      <c r="C24" s="35"/>
      <c r="D24" s="36">
        <f>SUM(D26:D34)</f>
        <v>0</v>
      </c>
      <c r="E24" s="36">
        <f>SUM(E26:E34)</f>
        <v>32629875.840000063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27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28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29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30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31</v>
      </c>
      <c r="C28" s="41"/>
      <c r="D28" s="42">
        <f>IF([1]ESF!D31&lt;[1]ESF!E31,[1]ESF!E31-[1]ESF!D31,0)</f>
        <v>0</v>
      </c>
      <c r="E28" s="42">
        <f>IF(D28&gt;0,0,[1]ESF!D31-[1]ESF!E31)</f>
        <v>20798640.560000062</v>
      </c>
      <c r="F28" s="33"/>
      <c r="G28" s="41" t="s">
        <v>32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33</v>
      </c>
      <c r="C29" s="41"/>
      <c r="D29" s="42">
        <f>IF([1]ESF!D32&lt;[1]ESF!E32,[1]ESF!E32-[1]ESF!D32,0)</f>
        <v>0</v>
      </c>
      <c r="E29" s="42">
        <f>IF(D29&gt;0,0,[1]ESF!D32-[1]ESF!E32)</f>
        <v>9608959.25</v>
      </c>
      <c r="F29" s="33"/>
      <c r="G29" s="41" t="s">
        <v>34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35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36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37</v>
      </c>
      <c r="C31" s="43"/>
      <c r="D31" s="42">
        <f>IF([1]ESF!D34&lt;[1]ESF!E34,[1]ESF!E34-[1]ESF!D34,0)</f>
        <v>0</v>
      </c>
      <c r="E31" s="42">
        <f>IF(D31&gt;0,0,[1]ESF!D34-[1]ESF!E34)</f>
        <v>2222276.0300000012</v>
      </c>
      <c r="F31" s="33"/>
      <c r="G31" s="43" t="s">
        <v>38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39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40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41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42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43</v>
      </c>
      <c r="H34" s="35"/>
      <c r="I34" s="36">
        <f>I36+I42+I50</f>
        <v>102381124.25000003</v>
      </c>
      <c r="J34" s="36">
        <f>J36+J42+J50</f>
        <v>4145407.3300000019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44</v>
      </c>
      <c r="H36" s="35"/>
      <c r="I36" s="36">
        <f>SUM(I38:I40)</f>
        <v>41825143.600000024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45</v>
      </c>
      <c r="H38" s="41"/>
      <c r="I38" s="42">
        <f>IF([1]ESF!I44&gt;[1]ESF!J44,[1]ESF!I44-[1]ESF!J44,0)</f>
        <v>41825143.600000024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46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47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6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48</v>
      </c>
      <c r="H42" s="35"/>
      <c r="I42" s="47">
        <f>SUM(I44:I48)</f>
        <v>60555980.649999999</v>
      </c>
      <c r="J42" s="36">
        <f>SUM(J44:J48)</f>
        <v>4145407.3300000019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6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49</v>
      </c>
      <c r="H44" s="41"/>
      <c r="I44" s="48">
        <v>60555980.649999999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50</v>
      </c>
      <c r="H45" s="41"/>
      <c r="I45" s="48">
        <f>IF([1]ESF!I51&gt;[1]ESF!J51,[1]ESF!I51-[1]ESF!J51,0)</f>
        <v>0</v>
      </c>
      <c r="J45" s="42">
        <v>4145407.3300000019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51</v>
      </c>
      <c r="H46" s="41"/>
      <c r="I46" s="48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52</v>
      </c>
      <c r="H47" s="41"/>
      <c r="I47" s="42">
        <f>IF([1]ESF!I53&gt;[1]ESF!J53,[1]ESF!I53-[1]ESF!J53,0)</f>
        <v>0</v>
      </c>
      <c r="J47" s="42">
        <f>IF(I47&gt;0,0,[1]ESF!J53-[1]ESF!I53)</f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53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4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4" ht="26.1" customHeight="1" x14ac:dyDescent="0.2">
      <c r="A50" s="37"/>
      <c r="B50" s="15"/>
      <c r="C50" s="15"/>
      <c r="D50" s="15"/>
      <c r="E50" s="15"/>
      <c r="F50" s="33"/>
      <c r="G50" s="35" t="s">
        <v>54</v>
      </c>
      <c r="H50" s="35"/>
      <c r="I50" s="36">
        <f>SUM(I52:I53)</f>
        <v>0</v>
      </c>
      <c r="J50" s="36">
        <f>SUM(J52:J53)</f>
        <v>0</v>
      </c>
      <c r="K50" s="29"/>
      <c r="N50" s="5">
        <f>52929456.38-56932274.38</f>
        <v>-4002818</v>
      </c>
    </row>
    <row r="51" spans="1:14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4" x14ac:dyDescent="0.2">
      <c r="A52" s="34"/>
      <c r="B52" s="15"/>
      <c r="C52" s="15"/>
      <c r="D52" s="15"/>
      <c r="E52" s="15"/>
      <c r="F52" s="33"/>
      <c r="G52" s="41" t="s">
        <v>55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4" ht="19.5" customHeight="1" x14ac:dyDescent="0.2">
      <c r="A53" s="49"/>
      <c r="B53" s="50"/>
      <c r="C53" s="50"/>
      <c r="D53" s="50"/>
      <c r="E53" s="50"/>
      <c r="F53" s="51"/>
      <c r="G53" s="52" t="s">
        <v>56</v>
      </c>
      <c r="H53" s="52"/>
      <c r="I53" s="53">
        <f>IF([1]ESF!I59&gt;[1]ESF!J59,[1]ESF!I59-[1]ESF!J59,0)</f>
        <v>0</v>
      </c>
      <c r="J53" s="53">
        <f>IF(I53&gt;0,0,[1]ESF!J59-[1]ESF!I59)</f>
        <v>0</v>
      </c>
      <c r="K53" s="54"/>
    </row>
    <row r="54" spans="1:14" ht="6" customHeight="1" x14ac:dyDescent="0.2">
      <c r="A54" s="55"/>
      <c r="B54" s="50"/>
      <c r="C54" s="56"/>
      <c r="D54" s="57"/>
      <c r="E54" s="58"/>
      <c r="F54" s="58"/>
      <c r="G54" s="50"/>
      <c r="H54" s="59"/>
      <c r="I54" s="57"/>
      <c r="J54" s="58"/>
      <c r="K54" s="58"/>
    </row>
    <row r="55" spans="1:14" ht="6" customHeight="1" x14ac:dyDescent="0.2">
      <c r="A55" s="15"/>
      <c r="C55" s="60"/>
      <c r="D55" s="61"/>
      <c r="E55" s="62"/>
      <c r="F55" s="62"/>
      <c r="H55" s="63"/>
      <c r="I55" s="61"/>
      <c r="J55" s="62"/>
      <c r="K55" s="62"/>
    </row>
    <row r="56" spans="1:14" ht="6" customHeight="1" x14ac:dyDescent="0.2">
      <c r="B56" s="60"/>
      <c r="C56" s="61"/>
      <c r="D56" s="62"/>
      <c r="E56" s="62"/>
      <c r="G56" s="64"/>
      <c r="H56" s="65"/>
      <c r="I56" s="62"/>
      <c r="J56" s="62"/>
    </row>
    <row r="57" spans="1:14" ht="15" customHeight="1" x14ac:dyDescent="0.2">
      <c r="B57" s="66" t="s">
        <v>57</v>
      </c>
      <c r="C57" s="66"/>
      <c r="D57" s="66"/>
      <c r="E57" s="66"/>
      <c r="F57" s="66"/>
      <c r="G57" s="66"/>
      <c r="H57" s="66"/>
      <c r="I57" s="66"/>
      <c r="J57" s="66"/>
    </row>
    <row r="58" spans="1:14" ht="9.75" customHeight="1" x14ac:dyDescent="0.2">
      <c r="B58" s="60"/>
      <c r="C58" s="61"/>
      <c r="D58" s="62"/>
      <c r="E58" s="62"/>
      <c r="G58" s="64"/>
      <c r="H58" s="65"/>
      <c r="I58" s="62"/>
      <c r="J58" s="62"/>
    </row>
    <row r="59" spans="1:14" ht="50.1" customHeight="1" x14ac:dyDescent="0.2">
      <c r="B59" s="60"/>
      <c r="C59" s="67"/>
      <c r="D59" s="68"/>
      <c r="E59" s="62"/>
      <c r="G59" s="69"/>
      <c r="H59" s="70"/>
      <c r="I59" s="62"/>
      <c r="J59" s="62"/>
    </row>
    <row r="60" spans="1:14" ht="14.1" customHeight="1" x14ac:dyDescent="0.2">
      <c r="B60" s="71"/>
      <c r="C60" s="72" t="s">
        <v>58</v>
      </c>
      <c r="D60" s="72"/>
      <c r="E60" s="62"/>
      <c r="F60" s="62"/>
      <c r="G60" s="73" t="s">
        <v>59</v>
      </c>
      <c r="H60" s="73"/>
      <c r="I60" s="39"/>
      <c r="J60" s="62"/>
    </row>
    <row r="61" spans="1:14" ht="14.1" customHeight="1" x14ac:dyDescent="0.2">
      <c r="B61" s="74"/>
      <c r="C61" s="75" t="s">
        <v>60</v>
      </c>
      <c r="D61" s="75"/>
      <c r="E61" s="76"/>
      <c r="F61" s="76"/>
      <c r="G61" s="77" t="s">
        <v>61</v>
      </c>
      <c r="H61" s="77"/>
      <c r="I61" s="39"/>
      <c r="J61" s="62"/>
    </row>
    <row r="62" spans="1:14" x14ac:dyDescent="0.2">
      <c r="A62" s="78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ageMargins left="0.70866141732283472" right="0.70866141732283472" top="0.39370078740157483" bottom="0.74803149606299213" header="0.31496062992125984" footer="0.31496062992125984"/>
  <pageSetup scale="57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2017-07-11T23:34:47Z</dcterms:created>
  <dcterms:modified xsi:type="dcterms:W3CDTF">2017-07-11T23:35:10Z</dcterms:modified>
</cp:coreProperties>
</file>