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6\T CONTABLE\2T 2016\"/>
    </mc:Choice>
  </mc:AlternateContent>
  <bookViews>
    <workbookView xWindow="0" yWindow="0" windowWidth="28800" windowHeight="1243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J52" i="1" s="1"/>
  <c r="J50" i="1" s="1"/>
  <c r="N50" i="1"/>
  <c r="J48" i="1"/>
  <c r="I48" i="1"/>
  <c r="J47" i="1"/>
  <c r="I47" i="1"/>
  <c r="J46" i="1"/>
  <c r="I46" i="1"/>
  <c r="I45" i="1"/>
  <c r="J44" i="1"/>
  <c r="J42" i="1"/>
  <c r="I42" i="1"/>
  <c r="J40" i="1"/>
  <c r="I40" i="1"/>
  <c r="J39" i="1"/>
  <c r="J36" i="1" s="1"/>
  <c r="J34" i="1" s="1"/>
  <c r="I39" i="1"/>
  <c r="J38" i="1"/>
  <c r="I38" i="1"/>
  <c r="I36" i="1"/>
  <c r="E34" i="1"/>
  <c r="D34" i="1"/>
  <c r="E33" i="1"/>
  <c r="D33" i="1"/>
  <c r="J32" i="1"/>
  <c r="I32" i="1"/>
  <c r="E32" i="1"/>
  <c r="D32" i="1"/>
  <c r="J31" i="1"/>
  <c r="I31" i="1"/>
  <c r="E31" i="1"/>
  <c r="D31" i="1"/>
  <c r="J30" i="1"/>
  <c r="I30" i="1"/>
  <c r="E30" i="1"/>
  <c r="D30" i="1"/>
  <c r="J29" i="1"/>
  <c r="I29" i="1"/>
  <c r="D29" i="1"/>
  <c r="E29" i="1" s="1"/>
  <c r="J28" i="1"/>
  <c r="I28" i="1"/>
  <c r="D28" i="1"/>
  <c r="E28" i="1" s="1"/>
  <c r="J27" i="1"/>
  <c r="J25" i="1" s="1"/>
  <c r="I27" i="1"/>
  <c r="I25" i="1" s="1"/>
  <c r="I12" i="1" s="1"/>
  <c r="D27" i="1"/>
  <c r="E27" i="1" s="1"/>
  <c r="E26" i="1"/>
  <c r="D26" i="1"/>
  <c r="D24" i="1"/>
  <c r="I23" i="1"/>
  <c r="J23" i="1" s="1"/>
  <c r="J22" i="1"/>
  <c r="I22" i="1"/>
  <c r="D22" i="1"/>
  <c r="E22" i="1" s="1"/>
  <c r="J21" i="1"/>
  <c r="I21" i="1"/>
  <c r="D21" i="1"/>
  <c r="E21" i="1" s="1"/>
  <c r="J20" i="1"/>
  <c r="I20" i="1"/>
  <c r="D20" i="1"/>
  <c r="E20" i="1" s="1"/>
  <c r="J19" i="1"/>
  <c r="I19" i="1"/>
  <c r="D19" i="1"/>
  <c r="E19" i="1" s="1"/>
  <c r="J18" i="1"/>
  <c r="I18" i="1"/>
  <c r="D18" i="1"/>
  <c r="E18" i="1" s="1"/>
  <c r="J17" i="1"/>
  <c r="I17" i="1"/>
  <c r="D17" i="1"/>
  <c r="E17" i="1" s="1"/>
  <c r="J16" i="1"/>
  <c r="J14" i="1" s="1"/>
  <c r="J12" i="1" s="1"/>
  <c r="I16" i="1"/>
  <c r="E16" i="1"/>
  <c r="I14" i="1"/>
  <c r="D14" i="1"/>
  <c r="D12" i="1"/>
  <c r="E5" i="1"/>
  <c r="E14" i="1" l="1"/>
  <c r="E24" i="1"/>
  <c r="I50" i="1"/>
  <c r="I34" i="1" s="1"/>
  <c r="E12" i="1" l="1"/>
</calcChain>
</file>

<file path=xl/sharedStrings.xml><?xml version="1.0" encoding="utf-8"?>
<sst xmlns="http://schemas.openxmlformats.org/spreadsheetml/2006/main" count="65" uniqueCount="62">
  <si>
    <t>ESTADO DE CAMBIOS EN LA SITUACIÓN FINANCIERA</t>
  </si>
  <si>
    <t>Al 30 de Junio  del 2016</t>
  </si>
  <si>
    <t>(Pesos)</t>
  </si>
  <si>
    <t>Ente Público: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</si>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</sst>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left" wrapText="1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right" vertical="top"/>
    </xf>
    <xf numFmtId="3" fontId="4" fillId="0" borderId="0" xfId="0" applyNumberFormat="1" applyFont="1" applyFill="1" applyBorder="1" applyAlignment="1" applyProtection="1">
      <alignment horizontal="right" vertical="top"/>
    </xf>
    <xf numFmtId="3" fontId="3" fillId="0" borderId="0" xfId="1" applyNumberFormat="1" applyFont="1" applyFill="1" applyBorder="1" applyAlignment="1" applyProtection="1">
      <alignment horizontal="right" vertical="top" wrapText="1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8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9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9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EFATURA%20DE%20CONTABILIDAD\CONTABILIDAD%202016\ESTADOS%20FINANCIEROS%202016\6.%20JUNIO\Estados%20Fros%20y%20Pptales%202016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Rel Cta Banc"/>
      <sheetName val="Esq Bur"/>
      <sheetName val="Rel Cta Banc (2)"/>
      <sheetName val="ctas bancarias productivas"/>
    </sheetNames>
    <sheetDataSet>
      <sheetData sheetId="0"/>
      <sheetData sheetId="1">
        <row r="5">
          <cell r="E5" t="str">
            <v>SISTEMA AVANZADO DE BACHILLERATO Y EDUCACION SUPERIOR EN EL ESTADO DE GUANAJUATO</v>
          </cell>
        </row>
        <row r="16">
          <cell r="D16">
            <v>233720012.72999999</v>
          </cell>
          <cell r="E16">
            <v>207193267.81999999</v>
          </cell>
          <cell r="I16">
            <v>85018228.030000001</v>
          </cell>
          <cell r="J16">
            <v>124809124.63</v>
          </cell>
        </row>
        <row r="17">
          <cell r="D17">
            <v>2301956.04</v>
          </cell>
          <cell r="E17">
            <v>2066794.69</v>
          </cell>
          <cell r="I17">
            <v>0</v>
          </cell>
          <cell r="J17">
            <v>0</v>
          </cell>
        </row>
        <row r="18">
          <cell r="D18">
            <v>4892032.4400000004</v>
          </cell>
          <cell r="E18">
            <v>3452592.89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3000</v>
          </cell>
          <cell r="J21">
            <v>3000</v>
          </cell>
        </row>
        <row r="22">
          <cell r="D22">
            <v>96169.01</v>
          </cell>
          <cell r="E22">
            <v>84805.01</v>
          </cell>
          <cell r="I22">
            <v>0</v>
          </cell>
          <cell r="J22">
            <v>0</v>
          </cell>
        </row>
        <row r="23">
          <cell r="I23">
            <v>1255176</v>
          </cell>
          <cell r="J23">
            <v>0</v>
          </cell>
        </row>
        <row r="29">
          <cell r="D29">
            <v>434453.71</v>
          </cell>
          <cell r="E29">
            <v>434453.71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651139598.82000005</v>
          </cell>
          <cell r="E31">
            <v>630340958.25999999</v>
          </cell>
          <cell r="I31">
            <v>0</v>
          </cell>
          <cell r="J31">
            <v>0</v>
          </cell>
        </row>
        <row r="32">
          <cell r="D32">
            <v>291999400.68000001</v>
          </cell>
          <cell r="E32">
            <v>282390441.43000001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-156111328.72999999</v>
          </cell>
          <cell r="E34">
            <v>-158333604.75999999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866785909</v>
          </cell>
          <cell r="J44">
            <v>824960765.39999998</v>
          </cell>
        </row>
        <row r="45">
          <cell r="I45">
            <v>0</v>
          </cell>
          <cell r="J45">
            <v>0</v>
          </cell>
        </row>
        <row r="46">
          <cell r="I46">
            <v>0</v>
          </cell>
          <cell r="J46">
            <v>0</v>
          </cell>
        </row>
        <row r="50">
          <cell r="I50">
            <v>61555980.649999999</v>
          </cell>
          <cell r="J50">
            <v>-142589.32999999999</v>
          </cell>
        </row>
        <row r="51">
          <cell r="I51">
            <v>13854001.02</v>
          </cell>
          <cell r="J51">
            <v>17999408.350000001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showGridLines="0" tabSelected="1" view="pageBreakPreview" topLeftCell="D5" zoomScale="85" zoomScaleNormal="80" zoomScaleSheetLayoutView="85" zoomScalePageLayoutView="80" workbookViewId="0">
      <selection activeCell="H35" sqref="H35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9.25" customHeight="1" x14ac:dyDescent="0.2">
      <c r="A5" s="7"/>
      <c r="B5" s="8"/>
      <c r="C5" s="9"/>
      <c r="D5" s="8" t="s">
        <v>3</v>
      </c>
      <c r="E5" s="10" t="str">
        <f>+[1]ESF!E5</f>
        <v>SISTEMA AVANZADO DE BACHILLERATO Y EDUCACION SUPERIOR EN EL ESTADO DE GUANAJUATO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4</v>
      </c>
      <c r="C9" s="21"/>
      <c r="D9" s="22" t="s">
        <v>5</v>
      </c>
      <c r="E9" s="22" t="s">
        <v>6</v>
      </c>
      <c r="F9" s="23"/>
      <c r="G9" s="21" t="s">
        <v>4</v>
      </c>
      <c r="H9" s="21"/>
      <c r="I9" s="22" t="s">
        <v>5</v>
      </c>
      <c r="J9" s="22" t="s">
        <v>6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7</v>
      </c>
      <c r="C12" s="35"/>
      <c r="D12" s="36">
        <f>D14+D24</f>
        <v>0</v>
      </c>
      <c r="E12" s="36">
        <f>E14+E24</f>
        <v>60842585.650000066</v>
      </c>
      <c r="F12" s="33"/>
      <c r="G12" s="35" t="s">
        <v>8</v>
      </c>
      <c r="H12" s="35"/>
      <c r="I12" s="36">
        <f>I14+I25</f>
        <v>1255176</v>
      </c>
      <c r="J12" s="36">
        <f>J14+J25</f>
        <v>39790896.599999994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9</v>
      </c>
      <c r="C14" s="35"/>
      <c r="D14" s="36">
        <f>SUM(D16:D22)</f>
        <v>0</v>
      </c>
      <c r="E14" s="36">
        <f>SUM(E16:E22)</f>
        <v>28212709.809999999</v>
      </c>
      <c r="F14" s="33"/>
      <c r="G14" s="35" t="s">
        <v>10</v>
      </c>
      <c r="H14" s="35"/>
      <c r="I14" s="36">
        <f>SUM(I16:I23)</f>
        <v>1255176</v>
      </c>
      <c r="J14" s="36">
        <f>SUM(J16:J23)</f>
        <v>39790896.599999994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11</v>
      </c>
      <c r="C16" s="41"/>
      <c r="D16" s="42">
        <v>0</v>
      </c>
      <c r="E16" s="42">
        <f>IF(D16&gt;0,0,[1]ESF!D16-[1]ESF!E16)</f>
        <v>26526744.909999996</v>
      </c>
      <c r="F16" s="33"/>
      <c r="G16" s="41" t="s">
        <v>12</v>
      </c>
      <c r="H16" s="41"/>
      <c r="I16" s="42">
        <f>IF([1]ESF!I16&gt;[1]ESF!J16,[1]ESF!I16-[1]ESF!J16,0)</f>
        <v>0</v>
      </c>
      <c r="J16" s="42">
        <f>IF(I16&gt;0,0,[1]ESF!J16-[1]ESF!I16)</f>
        <v>39790896.599999994</v>
      </c>
      <c r="K16" s="29"/>
    </row>
    <row r="17" spans="1:11" x14ac:dyDescent="0.2">
      <c r="A17" s="34"/>
      <c r="B17" s="41" t="s">
        <v>13</v>
      </c>
      <c r="C17" s="41"/>
      <c r="D17" s="42">
        <f>IF([1]ESF!D17&lt;[1]ESF!E17,[1]ESF!E17-[1]ESF!D17,0)</f>
        <v>0</v>
      </c>
      <c r="E17" s="42">
        <f>IF(D17&gt;0,0,[1]ESF!D17-[1]ESF!E17)</f>
        <v>235161.35000000009</v>
      </c>
      <c r="F17" s="33"/>
      <c r="G17" s="41" t="s">
        <v>14</v>
      </c>
      <c r="H17" s="41"/>
      <c r="I17" s="42">
        <f>IF([1]ESF!I17&gt;[1]ESF!J17,[1]ESF!I17-[1]ESF!J17,0)</f>
        <v>0</v>
      </c>
      <c r="J17" s="42">
        <f>IF(I17&gt;0,0,[1]ESF!J17-[1]ESF!I17)</f>
        <v>0</v>
      </c>
      <c r="K17" s="29"/>
    </row>
    <row r="18" spans="1:11" x14ac:dyDescent="0.2">
      <c r="A18" s="34"/>
      <c r="B18" s="41" t="s">
        <v>15</v>
      </c>
      <c r="C18" s="41"/>
      <c r="D18" s="42">
        <f>IF([1]ESF!D18&lt;[1]ESF!E18,[1]ESF!E18-[1]ESF!D18,0)</f>
        <v>0</v>
      </c>
      <c r="E18" s="42">
        <f>IF(D18&gt;0,0,[1]ESF!D18-[1]ESF!E18)</f>
        <v>1439439.5500000003</v>
      </c>
      <c r="F18" s="33"/>
      <c r="G18" s="41" t="s">
        <v>16</v>
      </c>
      <c r="H18" s="41"/>
      <c r="I18" s="42">
        <f>IF([1]ESF!I18&gt;[1]ESF!J18,[1]ESF!I18-[1]ESF!J18,0)</f>
        <v>0</v>
      </c>
      <c r="J18" s="42">
        <f>IF(I18&gt;0,0,[1]ESF!J18-[1]ESF!I18)</f>
        <v>0</v>
      </c>
      <c r="K18" s="29"/>
    </row>
    <row r="19" spans="1:11" x14ac:dyDescent="0.2">
      <c r="A19" s="34"/>
      <c r="B19" s="41" t="s">
        <v>17</v>
      </c>
      <c r="C19" s="41"/>
      <c r="D19" s="42">
        <f>IF([1]ESF!D19&lt;[1]ESF!E19,[1]ESF!E19-[1]ESF!D19,0)</f>
        <v>0</v>
      </c>
      <c r="E19" s="42">
        <f>IF(D19&gt;0,0,[1]ESF!D19-[1]ESF!E19)</f>
        <v>0</v>
      </c>
      <c r="F19" s="33"/>
      <c r="G19" s="41" t="s">
        <v>18</v>
      </c>
      <c r="H19" s="41"/>
      <c r="I19" s="42">
        <f>IF([1]ESF!I19&gt;[1]ESF!J19,[1]ESF!I19-[1]ESF!J19,0)</f>
        <v>0</v>
      </c>
      <c r="J19" s="42">
        <f>IF(I19&gt;0,0,[1]ESF!J19-[1]ESF!I19)</f>
        <v>0</v>
      </c>
      <c r="K19" s="29"/>
    </row>
    <row r="20" spans="1:11" x14ac:dyDescent="0.2">
      <c r="A20" s="34"/>
      <c r="B20" s="41" t="s">
        <v>19</v>
      </c>
      <c r="C20" s="41"/>
      <c r="D20" s="42">
        <f>IF([1]ESF!D20&lt;[1]ESF!E20,[1]ESF!E20-[1]ESF!D20,0)</f>
        <v>0</v>
      </c>
      <c r="E20" s="42">
        <f>IF(D20&gt;0,0,[1]ESF!D20-[1]ESF!E20)</f>
        <v>0</v>
      </c>
      <c r="F20" s="33"/>
      <c r="G20" s="41" t="s">
        <v>20</v>
      </c>
      <c r="H20" s="41"/>
      <c r="I20" s="42">
        <f>IF([1]ESF!I20&gt;[1]ESF!J20,[1]ESF!I20-[1]ESF!J20,0)</f>
        <v>0</v>
      </c>
      <c r="J20" s="42">
        <f>IF(I20&gt;0,0,[1]ESF!J20-[1]ESF!I20)</f>
        <v>0</v>
      </c>
      <c r="K20" s="29"/>
    </row>
    <row r="21" spans="1:11" ht="25.5" customHeight="1" x14ac:dyDescent="0.2">
      <c r="A21" s="34"/>
      <c r="B21" s="41" t="s">
        <v>21</v>
      </c>
      <c r="C21" s="41"/>
      <c r="D21" s="42">
        <f>IF([1]ESF!D21&lt;[1]ESF!E21,[1]ESF!E21-[1]ESF!D21,0)</f>
        <v>0</v>
      </c>
      <c r="E21" s="42">
        <f>IF(D21&gt;0,0,[1]ESF!D21-[1]ESF!E21)</f>
        <v>0</v>
      </c>
      <c r="F21" s="33"/>
      <c r="G21" s="43" t="s">
        <v>22</v>
      </c>
      <c r="H21" s="43"/>
      <c r="I21" s="42">
        <f>IF([1]ESF!I21&gt;[1]ESF!J21,[1]ESF!I21-[1]ESF!J21,0)</f>
        <v>0</v>
      </c>
      <c r="J21" s="42">
        <f>IF(I21&gt;0,0,[1]ESF!J21-[1]ESF!I21)</f>
        <v>0</v>
      </c>
      <c r="K21" s="29"/>
    </row>
    <row r="22" spans="1:11" x14ac:dyDescent="0.2">
      <c r="A22" s="34"/>
      <c r="B22" s="41" t="s">
        <v>23</v>
      </c>
      <c r="C22" s="41"/>
      <c r="D22" s="42">
        <f>IF([1]ESF!D22&lt;[1]ESF!E22,[1]ESF!E22-[1]ESF!D22,0)</f>
        <v>0</v>
      </c>
      <c r="E22" s="42">
        <f>IF(D22&gt;0,0,[1]ESF!D22-[1]ESF!E22)</f>
        <v>11364</v>
      </c>
      <c r="F22" s="33"/>
      <c r="G22" s="41" t="s">
        <v>24</v>
      </c>
      <c r="H22" s="41"/>
      <c r="I22" s="42">
        <f>IF([1]ESF!I22&gt;[1]ESF!J22,[1]ESF!I22-[1]ESF!J22,0)</f>
        <v>0</v>
      </c>
      <c r="J22" s="42">
        <f>IF(I22&gt;0,0,[1]ESF!J22-[1]ESF!I22)</f>
        <v>0</v>
      </c>
      <c r="K22" s="29"/>
    </row>
    <row r="23" spans="1:11" x14ac:dyDescent="0.2">
      <c r="A23" s="37"/>
      <c r="B23" s="38"/>
      <c r="C23" s="39"/>
      <c r="D23" s="40"/>
      <c r="E23" s="40"/>
      <c r="F23" s="33"/>
      <c r="G23" s="41" t="s">
        <v>25</v>
      </c>
      <c r="H23" s="41"/>
      <c r="I23" s="42">
        <f>IF([1]ESF!I23&gt;[1]ESF!J23,[1]ESF!I23-[1]ESF!J23,0)</f>
        <v>1255176</v>
      </c>
      <c r="J23" s="42">
        <f>IF(I23&gt;0,0,[1]ESF!J23-[1]ESF!I23)</f>
        <v>0</v>
      </c>
      <c r="K23" s="29"/>
    </row>
    <row r="24" spans="1:11" x14ac:dyDescent="0.2">
      <c r="A24" s="37"/>
      <c r="B24" s="35" t="s">
        <v>26</v>
      </c>
      <c r="C24" s="35"/>
      <c r="D24" s="36">
        <f>SUM(D26:D34)</f>
        <v>0</v>
      </c>
      <c r="E24" s="36">
        <f>SUM(E26:E34)</f>
        <v>32629875.840000063</v>
      </c>
      <c r="F24" s="33"/>
      <c r="G24" s="38"/>
      <c r="H24" s="38"/>
      <c r="I24" s="40"/>
      <c r="J24" s="40"/>
      <c r="K24" s="29"/>
    </row>
    <row r="25" spans="1:11" x14ac:dyDescent="0.2">
      <c r="A25" s="37"/>
      <c r="B25" s="38"/>
      <c r="C25" s="39"/>
      <c r="D25" s="40"/>
      <c r="E25" s="40"/>
      <c r="F25" s="33"/>
      <c r="G25" s="44" t="s">
        <v>27</v>
      </c>
      <c r="H25" s="44"/>
      <c r="I25" s="36">
        <f>SUM(I27:I32)</f>
        <v>0</v>
      </c>
      <c r="J25" s="36">
        <f>SUM(J27:J32)</f>
        <v>0</v>
      </c>
      <c r="K25" s="29"/>
    </row>
    <row r="26" spans="1:11" x14ac:dyDescent="0.2">
      <c r="A26" s="34"/>
      <c r="B26" s="41" t="s">
        <v>28</v>
      </c>
      <c r="C26" s="41"/>
      <c r="D26" s="42">
        <f>IF([1]ESF!D29&lt;[1]ESF!E29,[1]ESF!E29-[1]ESF!D29,0)</f>
        <v>0</v>
      </c>
      <c r="E26" s="42">
        <f>IF(D26&gt;0,0,[1]ESF!D29-[1]ESF!E29)</f>
        <v>0</v>
      </c>
      <c r="F26" s="33"/>
      <c r="G26" s="38"/>
      <c r="H26" s="38"/>
      <c r="I26" s="40"/>
      <c r="J26" s="40"/>
      <c r="K26" s="29"/>
    </row>
    <row r="27" spans="1:11" x14ac:dyDescent="0.2">
      <c r="A27" s="34"/>
      <c r="B27" s="41" t="s">
        <v>29</v>
      </c>
      <c r="C27" s="41"/>
      <c r="D27" s="42">
        <f>IF([1]ESF!D30&lt;[1]ESF!E30,[1]ESF!E30-[1]ESF!D30,0)</f>
        <v>0</v>
      </c>
      <c r="E27" s="42">
        <f>IF(D27&gt;0,0,[1]ESF!D30-[1]ESF!E30)</f>
        <v>0</v>
      </c>
      <c r="F27" s="33"/>
      <c r="G27" s="41" t="s">
        <v>30</v>
      </c>
      <c r="H27" s="41"/>
      <c r="I27" s="42">
        <f>IF([1]ESF!I29&gt;[1]ESF!J29,[1]ESF!I29-[1]ESF!J29,0)</f>
        <v>0</v>
      </c>
      <c r="J27" s="42">
        <f>IF(I27&gt;0,0,[1]ESF!J29-[1]ESF!I29)</f>
        <v>0</v>
      </c>
      <c r="K27" s="29"/>
    </row>
    <row r="28" spans="1:11" x14ac:dyDescent="0.2">
      <c r="A28" s="34"/>
      <c r="B28" s="41" t="s">
        <v>31</v>
      </c>
      <c r="C28" s="41"/>
      <c r="D28" s="42">
        <f>IF([1]ESF!D31&lt;[1]ESF!E31,[1]ESF!E31-[1]ESF!D31,0)</f>
        <v>0</v>
      </c>
      <c r="E28" s="42">
        <f>IF(D28&gt;0,0,[1]ESF!D31-[1]ESF!E31)</f>
        <v>20798640.560000062</v>
      </c>
      <c r="F28" s="33"/>
      <c r="G28" s="41" t="s">
        <v>32</v>
      </c>
      <c r="H28" s="41"/>
      <c r="I28" s="42">
        <f>IF([1]ESF!I30&gt;[1]ESF!J30,[1]ESF!I30-[1]ESF!J30,0)</f>
        <v>0</v>
      </c>
      <c r="J28" s="42">
        <f>IF(I28&gt;0,0,[1]ESF!J30-[1]ESF!I30)</f>
        <v>0</v>
      </c>
      <c r="K28" s="29"/>
    </row>
    <row r="29" spans="1:11" x14ac:dyDescent="0.2">
      <c r="A29" s="34"/>
      <c r="B29" s="41" t="s">
        <v>33</v>
      </c>
      <c r="C29" s="41"/>
      <c r="D29" s="42">
        <f>IF([1]ESF!D32&lt;[1]ESF!E32,[1]ESF!E32-[1]ESF!D32,0)</f>
        <v>0</v>
      </c>
      <c r="E29" s="42">
        <f>IF(D29&gt;0,0,[1]ESF!D32-[1]ESF!E32)</f>
        <v>9608959.25</v>
      </c>
      <c r="F29" s="33"/>
      <c r="G29" s="41" t="s">
        <v>34</v>
      </c>
      <c r="H29" s="41"/>
      <c r="I29" s="42">
        <f>IF([1]ESF!I31&gt;[1]ESF!J31,[1]ESF!I31-[1]ESF!J31,0)</f>
        <v>0</v>
      </c>
      <c r="J29" s="42">
        <f>IF(I29&gt;0,0,[1]ESF!J31-[1]ESF!I31)</f>
        <v>0</v>
      </c>
      <c r="K29" s="29"/>
    </row>
    <row r="30" spans="1:11" x14ac:dyDescent="0.2">
      <c r="A30" s="34"/>
      <c r="B30" s="41" t="s">
        <v>35</v>
      </c>
      <c r="C30" s="41"/>
      <c r="D30" s="42">
        <f>IF([1]ESF!D33&lt;[1]ESF!E33,[1]ESF!E33-[1]ESF!D33,0)</f>
        <v>0</v>
      </c>
      <c r="E30" s="42">
        <f>IF(D30&gt;0,0,[1]ESF!D33-[1]ESF!E33)</f>
        <v>0</v>
      </c>
      <c r="F30" s="33"/>
      <c r="G30" s="41" t="s">
        <v>36</v>
      </c>
      <c r="H30" s="41"/>
      <c r="I30" s="42">
        <f>IF([1]ESF!I32&gt;[1]ESF!J32,[1]ESF!I32-[1]ESF!J32,0)</f>
        <v>0</v>
      </c>
      <c r="J30" s="42">
        <f>IF(I30&gt;0,0,[1]ESF!J32-[1]ESF!I32)</f>
        <v>0</v>
      </c>
      <c r="K30" s="29"/>
    </row>
    <row r="31" spans="1:11" ht="26.1" customHeight="1" x14ac:dyDescent="0.2">
      <c r="A31" s="34"/>
      <c r="B31" s="43" t="s">
        <v>37</v>
      </c>
      <c r="C31" s="43"/>
      <c r="D31" s="42">
        <f>IF([1]ESF!D34&lt;[1]ESF!E34,[1]ESF!E34-[1]ESF!D34,0)</f>
        <v>0</v>
      </c>
      <c r="E31" s="42">
        <f>IF(D31&gt;0,0,[1]ESF!D34-[1]ESF!E34)</f>
        <v>2222276.0300000012</v>
      </c>
      <c r="F31" s="33"/>
      <c r="G31" s="43" t="s">
        <v>38</v>
      </c>
      <c r="H31" s="43"/>
      <c r="I31" s="42">
        <f>IF([1]ESF!I33&gt;[1]ESF!J33,[1]ESF!I33-[1]ESF!J33,0)</f>
        <v>0</v>
      </c>
      <c r="J31" s="42">
        <f>IF(I31&gt;0,0,[1]ESF!J33-[1]ESF!I33)</f>
        <v>0</v>
      </c>
      <c r="K31" s="29"/>
    </row>
    <row r="32" spans="1:11" x14ac:dyDescent="0.2">
      <c r="A32" s="34"/>
      <c r="B32" s="41" t="s">
        <v>39</v>
      </c>
      <c r="C32" s="41"/>
      <c r="D32" s="42">
        <f>IF([1]ESF!D35&lt;[1]ESF!E35,[1]ESF!E35-[1]ESF!D35,0)</f>
        <v>0</v>
      </c>
      <c r="E32" s="42">
        <f>IF(D32&gt;0,0,[1]ESF!D35-[1]ESF!E35)</f>
        <v>0</v>
      </c>
      <c r="F32" s="33"/>
      <c r="G32" s="41" t="s">
        <v>40</v>
      </c>
      <c r="H32" s="41"/>
      <c r="I32" s="42">
        <f>IF([1]ESF!I34&gt;[1]ESF!J34,[1]ESF!I34-[1]ESF!J34,0)</f>
        <v>0</v>
      </c>
      <c r="J32" s="42">
        <f>IF(I32&gt;0,0,[1]ESF!J34-[1]ESF!I34)</f>
        <v>0</v>
      </c>
      <c r="K32" s="29"/>
    </row>
    <row r="33" spans="1:11" ht="25.5" customHeight="1" x14ac:dyDescent="0.2">
      <c r="A33" s="34"/>
      <c r="B33" s="43" t="s">
        <v>41</v>
      </c>
      <c r="C33" s="43"/>
      <c r="D33" s="42">
        <f>IF([1]ESF!D36&lt;[1]ESF!E36,[1]ESF!E36-[1]ESF!D36,0)</f>
        <v>0</v>
      </c>
      <c r="E33" s="42">
        <f>IF(D33&gt;0,0,[1]ESF!D36-[1]ESF!E36)</f>
        <v>0</v>
      </c>
      <c r="F33" s="33"/>
      <c r="G33" s="38"/>
      <c r="H33" s="38"/>
      <c r="I33" s="45"/>
      <c r="J33" s="45"/>
      <c r="K33" s="29"/>
    </row>
    <row r="34" spans="1:11" x14ac:dyDescent="0.2">
      <c r="A34" s="34"/>
      <c r="B34" s="41" t="s">
        <v>42</v>
      </c>
      <c r="C34" s="41"/>
      <c r="D34" s="42">
        <f>IF([1]ESF!D37&lt;[1]ESF!E37,[1]ESF!E37-[1]ESF!D37,0)</f>
        <v>0</v>
      </c>
      <c r="E34" s="42">
        <f>IF(D34&gt;0,0,[1]ESF!D37-[1]ESF!E37)</f>
        <v>0</v>
      </c>
      <c r="F34" s="33"/>
      <c r="G34" s="35" t="s">
        <v>43</v>
      </c>
      <c r="H34" s="35"/>
      <c r="I34" s="36">
        <f>I36+I42+I50</f>
        <v>102381124.25000003</v>
      </c>
      <c r="J34" s="36">
        <f>J36+J42+J50</f>
        <v>4145407.3300000019</v>
      </c>
      <c r="K34" s="29"/>
    </row>
    <row r="35" spans="1:11" x14ac:dyDescent="0.2">
      <c r="A35" s="37"/>
      <c r="B35" s="38"/>
      <c r="C35" s="39"/>
      <c r="D35" s="45"/>
      <c r="E35" s="45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44</v>
      </c>
      <c r="H36" s="35"/>
      <c r="I36" s="36">
        <f>SUM(I38:I40)</f>
        <v>41825143.600000024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45</v>
      </c>
      <c r="H38" s="41"/>
      <c r="I38" s="42">
        <f>IF([1]ESF!I44&gt;[1]ESF!J44,[1]ESF!I44-[1]ESF!J44,0)</f>
        <v>41825143.600000024</v>
      </c>
      <c r="J38" s="42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46</v>
      </c>
      <c r="H39" s="41"/>
      <c r="I39" s="42">
        <f>IF([1]ESF!I45&gt;[1]ESF!J45,[1]ESF!I45-[1]ESF!J45,0)</f>
        <v>0</v>
      </c>
      <c r="J39" s="42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47</v>
      </c>
      <c r="H40" s="41"/>
      <c r="I40" s="42">
        <f>IF([1]ESF!I46&gt;[1]ESF!J46,[1]ESF!I46-[1]ESF!J46,0)</f>
        <v>0</v>
      </c>
      <c r="J40" s="42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6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48</v>
      </c>
      <c r="H42" s="35"/>
      <c r="I42" s="47">
        <f>SUM(I44:I48)</f>
        <v>60555980.649999999</v>
      </c>
      <c r="J42" s="36">
        <f>SUM(J44:J48)</f>
        <v>4145407.3300000019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6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49</v>
      </c>
      <c r="H44" s="41"/>
      <c r="I44" s="48">
        <v>60555980.649999999</v>
      </c>
      <c r="J44" s="42">
        <f>IF(I44&gt;0,0,[1]ESF!J50-[1]ESF!I50)</f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50</v>
      </c>
      <c r="H45" s="41"/>
      <c r="I45" s="48">
        <f>IF([1]ESF!I51&gt;[1]ESF!J51,[1]ESF!I51-[1]ESF!J51,0)</f>
        <v>0</v>
      </c>
      <c r="J45" s="42">
        <v>4145407.3300000019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51</v>
      </c>
      <c r="H46" s="41"/>
      <c r="I46" s="48">
        <f>IF([1]ESF!I52&gt;[1]ESF!J52,[1]ESF!I52-[1]ESF!J52,0)</f>
        <v>0</v>
      </c>
      <c r="J46" s="42">
        <f>IF(I46&gt;0,0,[1]ESF!J52-[1]ESF!I52)</f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52</v>
      </c>
      <c r="H47" s="41"/>
      <c r="I47" s="42">
        <f>IF([1]ESF!I53&gt;[1]ESF!J53,[1]ESF!I53-[1]ESF!J53,0)</f>
        <v>0</v>
      </c>
      <c r="J47" s="42">
        <f>IF(I47&gt;0,0,[1]ESF!J53-[1]ESF!I53)</f>
        <v>0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53</v>
      </c>
      <c r="H48" s="41"/>
      <c r="I48" s="42">
        <f>IF([1]ESF!I54&gt;[1]ESF!J54,[1]ESF!I54-[1]ESF!J54,0)</f>
        <v>0</v>
      </c>
      <c r="J48" s="42">
        <f>IF(I48&gt;0,0,[1]ESF!J54-[1]ESF!I54)</f>
        <v>0</v>
      </c>
      <c r="K48" s="29"/>
    </row>
    <row r="49" spans="1:14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4" ht="26.1" customHeight="1" x14ac:dyDescent="0.2">
      <c r="A50" s="37"/>
      <c r="B50" s="15"/>
      <c r="C50" s="15"/>
      <c r="D50" s="15"/>
      <c r="E50" s="15"/>
      <c r="F50" s="33"/>
      <c r="G50" s="35" t="s">
        <v>54</v>
      </c>
      <c r="H50" s="35"/>
      <c r="I50" s="36">
        <f>SUM(I52:I53)</f>
        <v>0</v>
      </c>
      <c r="J50" s="36">
        <f>SUM(J52:J53)</f>
        <v>0</v>
      </c>
      <c r="K50" s="29"/>
      <c r="N50" s="5">
        <f>52929456.38-56932274.38</f>
        <v>-4002818</v>
      </c>
    </row>
    <row r="51" spans="1:14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4" x14ac:dyDescent="0.2">
      <c r="A52" s="34"/>
      <c r="B52" s="15"/>
      <c r="C52" s="15"/>
      <c r="D52" s="15"/>
      <c r="E52" s="15"/>
      <c r="F52" s="33"/>
      <c r="G52" s="41" t="s">
        <v>55</v>
      </c>
      <c r="H52" s="41"/>
      <c r="I52" s="42">
        <f>IF([1]ESF!I58&gt;[1]ESF!J58,[1]ESF!I58-[1]ESF!J58,0)</f>
        <v>0</v>
      </c>
      <c r="J52" s="42">
        <f>IF(I52&gt;0,0,[1]ESF!J58-[1]ESF!I58)</f>
        <v>0</v>
      </c>
      <c r="K52" s="29"/>
    </row>
    <row r="53" spans="1:14" ht="19.5" customHeight="1" x14ac:dyDescent="0.2">
      <c r="A53" s="49"/>
      <c r="B53" s="50"/>
      <c r="C53" s="50"/>
      <c r="D53" s="50"/>
      <c r="E53" s="50"/>
      <c r="F53" s="51"/>
      <c r="G53" s="52" t="s">
        <v>56</v>
      </c>
      <c r="H53" s="52"/>
      <c r="I53" s="53">
        <f>IF([1]ESF!I59&gt;[1]ESF!J59,[1]ESF!I59-[1]ESF!J59,0)</f>
        <v>0</v>
      </c>
      <c r="J53" s="53">
        <f>IF(I53&gt;0,0,[1]ESF!J59-[1]ESF!I59)</f>
        <v>0</v>
      </c>
      <c r="K53" s="54"/>
    </row>
    <row r="54" spans="1:14" ht="6" customHeight="1" x14ac:dyDescent="0.2">
      <c r="A54" s="55"/>
      <c r="B54" s="50"/>
      <c r="C54" s="56"/>
      <c r="D54" s="57"/>
      <c r="E54" s="58"/>
      <c r="F54" s="58"/>
      <c r="G54" s="50"/>
      <c r="H54" s="59"/>
      <c r="I54" s="57"/>
      <c r="J54" s="58"/>
      <c r="K54" s="58"/>
    </row>
    <row r="55" spans="1:14" ht="6" customHeight="1" x14ac:dyDescent="0.2">
      <c r="A55" s="15"/>
      <c r="C55" s="60"/>
      <c r="D55" s="61"/>
      <c r="E55" s="62"/>
      <c r="F55" s="62"/>
      <c r="H55" s="63"/>
      <c r="I55" s="61"/>
      <c r="J55" s="62"/>
      <c r="K55" s="62"/>
    </row>
    <row r="56" spans="1:14" ht="6" customHeight="1" x14ac:dyDescent="0.2">
      <c r="B56" s="60"/>
      <c r="C56" s="61"/>
      <c r="D56" s="62"/>
      <c r="E56" s="62"/>
      <c r="G56" s="64"/>
      <c r="H56" s="65"/>
      <c r="I56" s="62"/>
      <c r="J56" s="62"/>
    </row>
    <row r="57" spans="1:14" ht="15" customHeight="1" x14ac:dyDescent="0.2">
      <c r="B57" s="66" t="s">
        <v>57</v>
      </c>
      <c r="C57" s="66"/>
      <c r="D57" s="66"/>
      <c r="E57" s="66"/>
      <c r="F57" s="66"/>
      <c r="G57" s="66"/>
      <c r="H57" s="66"/>
      <c r="I57" s="66"/>
      <c r="J57" s="66"/>
    </row>
    <row r="58" spans="1:14" ht="9.75" customHeight="1" x14ac:dyDescent="0.2">
      <c r="B58" s="60"/>
      <c r="C58" s="61"/>
      <c r="D58" s="62"/>
      <c r="E58" s="62"/>
      <c r="G58" s="64"/>
      <c r="H58" s="65"/>
      <c r="I58" s="62"/>
      <c r="J58" s="62"/>
    </row>
    <row r="59" spans="1:14" ht="50.1" customHeight="1" x14ac:dyDescent="0.2">
      <c r="B59" s="60"/>
      <c r="C59" s="67"/>
      <c r="D59" s="68"/>
      <c r="E59" s="62"/>
      <c r="G59" s="69"/>
      <c r="H59" s="70"/>
      <c r="I59" s="62"/>
      <c r="J59" s="62"/>
    </row>
    <row r="60" spans="1:14" ht="14.1" customHeight="1" x14ac:dyDescent="0.2">
      <c r="B60" s="71"/>
      <c r="C60" s="72" t="s">
        <v>58</v>
      </c>
      <c r="D60" s="72"/>
      <c r="E60" s="62"/>
      <c r="F60" s="62"/>
      <c r="G60" s="73" t="s">
        <v>59</v>
      </c>
      <c r="H60" s="73"/>
      <c r="I60" s="39"/>
      <c r="J60" s="62"/>
    </row>
    <row r="61" spans="1:14" ht="14.1" customHeight="1" x14ac:dyDescent="0.2">
      <c r="B61" s="74"/>
      <c r="C61" s="75" t="s">
        <v>60</v>
      </c>
      <c r="D61" s="75"/>
      <c r="E61" s="76"/>
      <c r="F61" s="76"/>
      <c r="G61" s="77" t="s">
        <v>61</v>
      </c>
      <c r="H61" s="77"/>
      <c r="I61" s="39"/>
      <c r="J61" s="62"/>
    </row>
    <row r="62" spans="1:14" x14ac:dyDescent="0.2">
      <c r="A62" s="78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ageMargins left="0.70866141732283472" right="0.70866141732283472" top="0.39370078740157483" bottom="0.74803149606299213" header="0.31496062992125984" footer="0.31496062992125984"/>
  <pageSetup scale="57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2017-07-11T23:34:47Z</dcterms:created>
  <dcterms:modified xsi:type="dcterms:W3CDTF">2017-07-11T23:35:10Z</dcterms:modified>
</cp:coreProperties>
</file>