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6\ESTADOS FINANCIEROS 2016\9. SEPTIEMBRE\"/>
    </mc:Choice>
  </mc:AlternateContent>
  <bookViews>
    <workbookView xWindow="0" yWindow="0" windowWidth="28800" windowHeight="106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K34" i="1" s="1"/>
  <c r="D34" i="1"/>
  <c r="G33" i="1"/>
  <c r="H33" i="1" s="1"/>
  <c r="D33" i="1"/>
  <c r="D32" i="1"/>
  <c r="G32" i="1" s="1"/>
  <c r="H32" i="1" s="1"/>
  <c r="D31" i="1"/>
  <c r="G31" i="1" s="1"/>
  <c r="H31" i="1" s="1"/>
  <c r="H30" i="1"/>
  <c r="G30" i="1"/>
  <c r="D30" i="1"/>
  <c r="G29" i="1"/>
  <c r="H29" i="1" s="1"/>
  <c r="D29" i="1"/>
  <c r="D28" i="1"/>
  <c r="G28" i="1" s="1"/>
  <c r="H28" i="1" s="1"/>
  <c r="D27" i="1"/>
  <c r="G27" i="1" s="1"/>
  <c r="H27" i="1" s="1"/>
  <c r="H26" i="1"/>
  <c r="G26" i="1"/>
  <c r="D26" i="1"/>
  <c r="F24" i="1"/>
  <c r="E24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D14" i="1"/>
  <c r="G14" i="1" s="1"/>
  <c r="H14" i="1" s="1"/>
  <c r="G13" i="1"/>
  <c r="F12" i="1"/>
  <c r="E12" i="1"/>
  <c r="D5" i="1"/>
  <c r="H20" i="1" l="1"/>
  <c r="K20" i="1"/>
  <c r="H17" i="1"/>
  <c r="K17" i="1"/>
  <c r="H18" i="1"/>
  <c r="K18" i="1"/>
  <c r="H22" i="1"/>
  <c r="K22" i="1"/>
  <c r="H19" i="1"/>
  <c r="K19" i="1"/>
  <c r="H16" i="1"/>
  <c r="K16" i="1"/>
  <c r="H21" i="1"/>
  <c r="K21" i="1"/>
  <c r="D24" i="1"/>
  <c r="G24" i="1" s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<sst xmlns="http://schemas.openxmlformats.org/spreadsheetml/2006/main" count="38" uniqueCount="37">
  <si>
    <t>ESTADO ANALÍTICO DEL ACTIVO</t>
  </si>
  <si>
    <t>Al 30 de Septiembre  del 2016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</si>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</sst>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</sheetNames>
    <sheetDataSet>
      <sheetData sheetId="0"/>
      <sheetData sheetId="1">
        <row r="16">
          <cell r="D16">
            <v>217457196.19</v>
          </cell>
          <cell r="E16">
            <v>207193267.81999999</v>
          </cell>
        </row>
        <row r="17">
          <cell r="D17">
            <v>18702194.969999999</v>
          </cell>
          <cell r="E17">
            <v>2066794.69</v>
          </cell>
        </row>
        <row r="18">
          <cell r="D18">
            <v>4591826.42</v>
          </cell>
          <cell r="E18">
            <v>3452592.89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96169.01</v>
          </cell>
          <cell r="E22">
            <v>84805.01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630340958.25999999</v>
          </cell>
        </row>
        <row r="32">
          <cell r="E32">
            <v>282390441.43000001</v>
          </cell>
        </row>
        <row r="33">
          <cell r="E33">
            <v>0</v>
          </cell>
        </row>
        <row r="34">
          <cell r="E34">
            <v>-158333604.75999999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>
        <row r="5">
          <cell r="E5" t="str">
            <v>SISTEMA AVANZADO DE BACHILLERATO Y EDUCACION SUPERIOR EN EL ESTADO DE GUANAJUATO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BreakPreview" zoomScaleNormal="85" zoomScaleSheetLayoutView="100" workbookViewId="0"/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33.75" customHeight="1" x14ac:dyDescent="0.2">
      <c r="A5" s="8"/>
      <c r="B5" s="9"/>
      <c r="C5" s="9" t="s">
        <v>3</v>
      </c>
      <c r="D5" s="10" t="str">
        <f>+[1]ECSF!E5</f>
        <v>SISTEMA AVANZADO DE BACHILLERATO Y EDUCACION SUPERIOR EN EL ESTADO DE GUANAJUATO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4</v>
      </c>
      <c r="C8" s="14"/>
      <c r="D8" s="15" t="s">
        <v>5</v>
      </c>
      <c r="E8" s="15" t="s">
        <v>6</v>
      </c>
      <c r="F8" s="16" t="s">
        <v>7</v>
      </c>
      <c r="G8" s="16" t="s">
        <v>8</v>
      </c>
      <c r="H8" s="16" t="s">
        <v>9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10</v>
      </c>
      <c r="H9" s="22" t="s">
        <v>11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12</v>
      </c>
      <c r="C12" s="30"/>
      <c r="D12" s="31">
        <f>+D14+D24</f>
        <v>967629709.05000007</v>
      </c>
      <c r="E12" s="31">
        <f>+E14+E24</f>
        <v>2497394297.4099998</v>
      </c>
      <c r="F12" s="31">
        <f>+F14+F24</f>
        <v>2428695308.0799999</v>
      </c>
      <c r="G12" s="31">
        <f>+D12+E12-F12</f>
        <v>1036328698.3800001</v>
      </c>
      <c r="H12" s="31">
        <f>+G12-D12</f>
        <v>68698989.330000043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13</v>
      </c>
      <c r="C14" s="35"/>
      <c r="D14" s="36">
        <f>SUM(D16:D22)</f>
        <v>212797460.40999997</v>
      </c>
      <c r="E14" s="36">
        <f>SUM(E16:E22)</f>
        <v>2414430720.1399999</v>
      </c>
      <c r="F14" s="36">
        <f>SUM(F16:F22)</f>
        <v>2386380793.96</v>
      </c>
      <c r="G14" s="31">
        <f>+D14+E14-F14</f>
        <v>240847386.58999968</v>
      </c>
      <c r="H14" s="36">
        <f>+G14-D14</f>
        <v>28049926.179999709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14</v>
      </c>
      <c r="C16" s="43"/>
      <c r="D16" s="44">
        <f>+[1]ESF!E16</f>
        <v>207193267.81999999</v>
      </c>
      <c r="E16" s="44">
        <v>1330013620.8900001</v>
      </c>
      <c r="F16" s="44">
        <v>1319749692.52</v>
      </c>
      <c r="G16" s="45">
        <f>+D16+E16-F16</f>
        <v>217457196.19000006</v>
      </c>
      <c r="H16" s="45">
        <f t="shared" ref="H16:H22" si="0">+G16-D16</f>
        <v>10263928.370000064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15</v>
      </c>
      <c r="C17" s="43"/>
      <c r="D17" s="44">
        <f>+[1]ESF!E17</f>
        <v>2066794.69</v>
      </c>
      <c r="E17" s="44">
        <v>1071162265.05</v>
      </c>
      <c r="F17" s="44">
        <v>1054526864.77</v>
      </c>
      <c r="G17" s="45">
        <f t="shared" ref="G17:G22" si="1">+D17+E17-F17</f>
        <v>18702194.970000029</v>
      </c>
      <c r="H17" s="45">
        <f t="shared" si="0"/>
        <v>16635400.280000029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16</v>
      </c>
      <c r="C18" s="43"/>
      <c r="D18" s="44">
        <f>+[1]ESF!E18</f>
        <v>3452592.89</v>
      </c>
      <c r="E18" s="44">
        <v>13243470.199999999</v>
      </c>
      <c r="F18" s="44">
        <v>12104236.67</v>
      </c>
      <c r="G18" s="45">
        <f t="shared" si="1"/>
        <v>4591826.42</v>
      </c>
      <c r="H18" s="45">
        <f t="shared" si="0"/>
        <v>1139233.5299999998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17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0"/>
        <v>0</v>
      </c>
      <c r="I19" s="42"/>
      <c r="J19" s="5"/>
      <c r="K19" s="38" t="str">
        <f>IF(G19=[1]ESF!D19," ","Error")</f>
        <v xml:space="preserve"> </v>
      </c>
      <c r="N19" s="6" t="s">
        <v>18</v>
      </c>
    </row>
    <row r="20" spans="1:14" s="6" customFormat="1" ht="19.5" customHeight="1" x14ac:dyDescent="0.2">
      <c r="A20" s="39"/>
      <c r="B20" s="43" t="s">
        <v>19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0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20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0"/>
        <v>0</v>
      </c>
      <c r="I21" s="42"/>
      <c r="J21" s="5"/>
      <c r="K21" s="38" t="str">
        <f>IF(G21=[1]ESF!D21," ","Error")</f>
        <v xml:space="preserve"> </v>
      </c>
      <c r="L21" s="6" t="s">
        <v>18</v>
      </c>
    </row>
    <row r="22" spans="1:14" ht="19.5" customHeight="1" x14ac:dyDescent="0.2">
      <c r="A22" s="39"/>
      <c r="B22" s="43" t="s">
        <v>21</v>
      </c>
      <c r="C22" s="43"/>
      <c r="D22" s="44">
        <f>+[1]ESF!E22</f>
        <v>84805.01</v>
      </c>
      <c r="E22" s="44">
        <v>11364</v>
      </c>
      <c r="F22" s="44">
        <v>0</v>
      </c>
      <c r="G22" s="45">
        <f t="shared" si="1"/>
        <v>96169.01</v>
      </c>
      <c r="H22" s="45">
        <f t="shared" si="0"/>
        <v>11364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22</v>
      </c>
      <c r="C24" s="35"/>
      <c r="D24" s="36">
        <f>SUM(D26:D34)</f>
        <v>754832248.6400001</v>
      </c>
      <c r="E24" s="36">
        <f>SUM(E26:E34)</f>
        <v>82963577.269999996</v>
      </c>
      <c r="F24" s="36">
        <f>SUM(F26:F34)</f>
        <v>42314514.120000005</v>
      </c>
      <c r="G24" s="36">
        <f>+D24+E24-F24</f>
        <v>795481311.79000008</v>
      </c>
      <c r="H24" s="36">
        <f>+G24-D24</f>
        <v>40649063.149999976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23</v>
      </c>
      <c r="C26" s="43"/>
      <c r="D26" s="44">
        <f>+[1]ESF!E29</f>
        <v>434453.71</v>
      </c>
      <c r="E26" s="44">
        <v>0</v>
      </c>
      <c r="F26" s="44">
        <v>0</v>
      </c>
      <c r="G26" s="45">
        <f>+D26+E26-F26</f>
        <v>434453.71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24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2">+D27+E27-F27</f>
        <v>0</v>
      </c>
      <c r="H27" s="45">
        <f t="shared" ref="H27:H34" si="3">+G27-D27</f>
        <v>0</v>
      </c>
      <c r="I27" s="42"/>
      <c r="K27" s="38"/>
    </row>
    <row r="28" spans="1:14" ht="19.5" customHeight="1" x14ac:dyDescent="0.2">
      <c r="A28" s="39"/>
      <c r="B28" s="43" t="s">
        <v>25</v>
      </c>
      <c r="C28" s="43"/>
      <c r="D28" s="44">
        <f>+[1]ESF!E31</f>
        <v>630340958.25999999</v>
      </c>
      <c r="E28" s="44">
        <v>55462388.079999998</v>
      </c>
      <c r="F28" s="44">
        <v>29990164.210000001</v>
      </c>
      <c r="G28" s="45">
        <f t="shared" si="2"/>
        <v>655813182.13</v>
      </c>
      <c r="H28" s="45">
        <f t="shared" si="3"/>
        <v>25472223.870000005</v>
      </c>
      <c r="I28" s="42"/>
      <c r="K28" s="38"/>
    </row>
    <row r="29" spans="1:14" ht="19.5" customHeight="1" x14ac:dyDescent="0.2">
      <c r="A29" s="39"/>
      <c r="B29" s="43" t="s">
        <v>26</v>
      </c>
      <c r="C29" s="43"/>
      <c r="D29" s="44">
        <f>+[1]ESF!E32</f>
        <v>282390441.43000001</v>
      </c>
      <c r="E29" s="44">
        <v>24584464.5</v>
      </c>
      <c r="F29" s="44">
        <v>12303710.24</v>
      </c>
      <c r="G29" s="45">
        <f t="shared" si="2"/>
        <v>294671195.69</v>
      </c>
      <c r="H29" s="45">
        <f t="shared" si="3"/>
        <v>12280754.25999999</v>
      </c>
      <c r="I29" s="42"/>
      <c r="K29" s="38"/>
    </row>
    <row r="30" spans="1:14" ht="19.5" customHeight="1" x14ac:dyDescent="0.2">
      <c r="A30" s="39"/>
      <c r="B30" s="43" t="s">
        <v>27</v>
      </c>
      <c r="C30" s="43"/>
      <c r="D30" s="44">
        <f>+[1]ESF!E33</f>
        <v>0</v>
      </c>
      <c r="E30" s="44">
        <v>0</v>
      </c>
      <c r="F30" s="44">
        <v>0</v>
      </c>
      <c r="G30" s="45">
        <f t="shared" si="2"/>
        <v>0</v>
      </c>
      <c r="H30" s="45">
        <f t="shared" si="3"/>
        <v>0</v>
      </c>
      <c r="I30" s="42"/>
      <c r="K30" s="38"/>
    </row>
    <row r="31" spans="1:14" ht="19.5" customHeight="1" x14ac:dyDescent="0.2">
      <c r="A31" s="39"/>
      <c r="B31" s="43" t="s">
        <v>28</v>
      </c>
      <c r="C31" s="43"/>
      <c r="D31" s="44">
        <f>+[1]ESF!E34</f>
        <v>-158333604.75999999</v>
      </c>
      <c r="E31" s="44">
        <v>2916724.69</v>
      </c>
      <c r="F31" s="44">
        <v>20639.669999999998</v>
      </c>
      <c r="G31" s="45">
        <f t="shared" si="2"/>
        <v>-155437519.73999998</v>
      </c>
      <c r="H31" s="45">
        <f t="shared" si="3"/>
        <v>2896085.0200000107</v>
      </c>
      <c r="I31" s="42"/>
      <c r="K31" s="38"/>
    </row>
    <row r="32" spans="1:14" ht="19.5" customHeight="1" x14ac:dyDescent="0.2">
      <c r="A32" s="39"/>
      <c r="B32" s="43" t="s">
        <v>29</v>
      </c>
      <c r="C32" s="43"/>
      <c r="D32" s="44">
        <f>+[1]ESF!E35</f>
        <v>0</v>
      </c>
      <c r="E32" s="44">
        <v>0</v>
      </c>
      <c r="F32" s="44">
        <v>0</v>
      </c>
      <c r="G32" s="45">
        <f t="shared" si="2"/>
        <v>0</v>
      </c>
      <c r="H32" s="45">
        <f t="shared" si="3"/>
        <v>0</v>
      </c>
      <c r="I32" s="42"/>
      <c r="K32" s="38"/>
    </row>
    <row r="33" spans="1:17" ht="19.5" customHeight="1" x14ac:dyDescent="0.2">
      <c r="A33" s="39"/>
      <c r="B33" s="43" t="s">
        <v>30</v>
      </c>
      <c r="C33" s="43"/>
      <c r="D33" s="44">
        <f>+[1]ESF!E36</f>
        <v>0</v>
      </c>
      <c r="E33" s="44">
        <v>0</v>
      </c>
      <c r="F33" s="44">
        <v>0</v>
      </c>
      <c r="G33" s="45">
        <f t="shared" si="2"/>
        <v>0</v>
      </c>
      <c r="H33" s="45">
        <f t="shared" si="3"/>
        <v>0</v>
      </c>
      <c r="I33" s="42"/>
      <c r="K33" s="38"/>
    </row>
    <row r="34" spans="1:17" ht="19.5" customHeight="1" x14ac:dyDescent="0.2">
      <c r="A34" s="39"/>
      <c r="B34" s="43" t="s">
        <v>31</v>
      </c>
      <c r="C34" s="43"/>
      <c r="D34" s="44">
        <f>+[1]ESF!E37</f>
        <v>0</v>
      </c>
      <c r="E34" s="44">
        <v>0</v>
      </c>
      <c r="F34" s="44">
        <v>0</v>
      </c>
      <c r="G34" s="45">
        <f t="shared" si="2"/>
        <v>0</v>
      </c>
      <c r="H34" s="45">
        <f t="shared" si="3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32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33</v>
      </c>
      <c r="C41" s="63"/>
      <c r="D41" s="64"/>
      <c r="E41" s="65" t="s">
        <v>34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35</v>
      </c>
      <c r="C42" s="68"/>
      <c r="D42" s="69"/>
      <c r="E42" s="70" t="s">
        <v>36</v>
      </c>
      <c r="F42" s="70"/>
      <c r="G42" s="71"/>
      <c r="H42" s="71"/>
      <c r="I42" s="67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</row>
    <row r="44" spans="1:17" x14ac:dyDescent="0.2">
      <c r="B44" s="6"/>
      <c r="C44" s="6"/>
      <c r="D44" s="72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39370078740157483" bottom="0.74803149606299213" header="0.31496062992125984" footer="0.31496062992125984"/>
  <pageSetup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2017-11-28T18:39:09Z</dcterms:created>
  <dcterms:modified xsi:type="dcterms:W3CDTF">2017-11-28T18:39:42Z</dcterms:modified>
</cp:coreProperties>
</file>